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egléd önkorm\"/>
    </mc:Choice>
  </mc:AlternateContent>
  <bookViews>
    <workbookView xWindow="1908" yWindow="1908" windowWidth="21600" windowHeight="11328" activeTab="2"/>
  </bookViews>
  <sheets>
    <sheet name="&quot;A&quot; tevékenység" sheetId="2" r:id="rId1"/>
    <sheet name="&quot;B&quot; tevékenység" sheetId="13" r:id="rId2"/>
    <sheet name="&quot;C&quot; tevékenység " sheetId="12" r:id="rId3"/>
    <sheet name="Központi irányítás" sheetId="14" r:id="rId4"/>
    <sheet name="Összesítő" sheetId="15" r:id="rId5"/>
    <sheet name="Vevő -szállító" sheetId="32" r:id="rId6"/>
    <sheet name="Központi irányítás felosztása" sheetId="10" r:id="rId7"/>
    <sheet name="Bérekfelosztása I-III hó" sheetId="19" r:id="rId8"/>
    <sheet name="Bérekfelosztása IV. hó" sheetId="20" r:id="rId9"/>
    <sheet name="Bérek felosztása V. hó" sheetId="21" r:id="rId10"/>
    <sheet name="Bérek felosztása VI. hó" sheetId="22" r:id="rId11"/>
    <sheet name="Bérek felosztása VII." sheetId="23" r:id="rId12"/>
    <sheet name="Bérek felosztása VIIII. hó" sheetId="24" r:id="rId13"/>
    <sheet name="Bérek felosztása IX. hó " sheetId="25" r:id="rId14"/>
    <sheet name="Bérek felosztása X. hó" sheetId="26" r:id="rId15"/>
    <sheet name="Bérekfelosztása XI. hó" sheetId="28" r:id="rId16"/>
    <sheet name="Bérekfelosztása XII. hó" sheetId="30" r:id="rId17"/>
    <sheet name="Bérekfelosztása összesítő" sheetId="31" r:id="rId18"/>
    <sheet name="Minta új tev-hez" sheetId="18" r:id="rId1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32" l="1"/>
  <c r="N26" i="32"/>
  <c r="M26" i="32"/>
  <c r="K26" i="32"/>
  <c r="J26" i="32"/>
  <c r="I26" i="32"/>
  <c r="G26" i="32"/>
  <c r="F26" i="32"/>
  <c r="E26" i="32"/>
  <c r="D26" i="32"/>
  <c r="C26" i="32"/>
  <c r="H25" i="32"/>
  <c r="L25" i="32" s="1"/>
  <c r="P25" i="32" s="1"/>
  <c r="Q25" i="32" s="1"/>
  <c r="H24" i="32"/>
  <c r="L24" i="32" s="1"/>
  <c r="P24" i="32" s="1"/>
  <c r="Q24" i="32" s="1"/>
  <c r="H23" i="32"/>
  <c r="O19" i="32"/>
  <c r="N19" i="32"/>
  <c r="M19" i="32"/>
  <c r="K19" i="32"/>
  <c r="J19" i="32"/>
  <c r="I19" i="32"/>
  <c r="G19" i="32"/>
  <c r="F19" i="32"/>
  <c r="E19" i="32"/>
  <c r="D19" i="32"/>
  <c r="C19" i="32"/>
  <c r="H18" i="32"/>
  <c r="L18" i="32" s="1"/>
  <c r="P18" i="32" s="1"/>
  <c r="Q18" i="32" s="1"/>
  <c r="H17" i="32"/>
  <c r="L17" i="32" s="1"/>
  <c r="P17" i="32" s="1"/>
  <c r="Q17" i="32" s="1"/>
  <c r="H16" i="32"/>
  <c r="L16" i="32" s="1"/>
  <c r="P16" i="32" s="1"/>
  <c r="Q16" i="32" s="1"/>
  <c r="H15" i="32"/>
  <c r="L15" i="32" s="1"/>
  <c r="P15" i="32" s="1"/>
  <c r="Q15" i="32" s="1"/>
  <c r="H14" i="32"/>
  <c r="L14" i="32" s="1"/>
  <c r="O11" i="32"/>
  <c r="O20" i="32" s="1"/>
  <c r="N11" i="32"/>
  <c r="N20" i="32" s="1"/>
  <c r="M11" i="32"/>
  <c r="M20" i="32" s="1"/>
  <c r="K11" i="32"/>
  <c r="K20" i="32" s="1"/>
  <c r="J11" i="32"/>
  <c r="J20" i="32" s="1"/>
  <c r="I11" i="32"/>
  <c r="I20" i="32" s="1"/>
  <c r="G11" i="32"/>
  <c r="G20" i="32" s="1"/>
  <c r="F11" i="32"/>
  <c r="F20" i="32" s="1"/>
  <c r="E11" i="32"/>
  <c r="E20" i="32" s="1"/>
  <c r="D11" i="32"/>
  <c r="C11" i="32"/>
  <c r="C20" i="32" s="1"/>
  <c r="H9" i="32"/>
  <c r="L9" i="32" s="1"/>
  <c r="P9" i="32" s="1"/>
  <c r="Q9" i="32" s="1"/>
  <c r="H8" i="32"/>
  <c r="L8" i="32" s="1"/>
  <c r="P8" i="32" s="1"/>
  <c r="Q8" i="32" s="1"/>
  <c r="H7" i="32"/>
  <c r="L7" i="32" s="1"/>
  <c r="P7" i="32" s="1"/>
  <c r="Q7" i="32" s="1"/>
  <c r="H6" i="32"/>
  <c r="H19" i="32" l="1"/>
  <c r="H26" i="32"/>
  <c r="L23" i="32"/>
  <c r="P23" i="32" s="1"/>
  <c r="P26" i="32" s="1"/>
  <c r="Q26" i="32" s="1"/>
  <c r="L19" i="32"/>
  <c r="H11" i="32"/>
  <c r="H20" i="32" s="1"/>
  <c r="D20" i="32"/>
  <c r="L6" i="32"/>
  <c r="P14" i="32"/>
  <c r="P42" i="31"/>
  <c r="P38" i="31"/>
  <c r="P40" i="31"/>
  <c r="P41" i="31"/>
  <c r="P39" i="31"/>
  <c r="P37" i="31"/>
  <c r="P36" i="31"/>
  <c r="Q34" i="31"/>
  <c r="M40" i="31"/>
  <c r="M41" i="31"/>
  <c r="M39" i="31"/>
  <c r="L40" i="31"/>
  <c r="L41" i="31"/>
  <c r="L39" i="31"/>
  <c r="K40" i="31"/>
  <c r="K41" i="31"/>
  <c r="K39" i="31"/>
  <c r="J40" i="31"/>
  <c r="J41" i="31"/>
  <c r="J39" i="31"/>
  <c r="I40" i="31"/>
  <c r="I41" i="31"/>
  <c r="I39" i="31"/>
  <c r="H40" i="31"/>
  <c r="H41" i="31"/>
  <c r="H39" i="31"/>
  <c r="H38" i="31" s="1"/>
  <c r="M37" i="31"/>
  <c r="M36" i="31"/>
  <c r="L37" i="31"/>
  <c r="L36" i="31"/>
  <c r="K37" i="31"/>
  <c r="K36" i="31"/>
  <c r="J37" i="31"/>
  <c r="J36" i="31"/>
  <c r="I37" i="31"/>
  <c r="I36" i="31"/>
  <c r="H37" i="31"/>
  <c r="H36" i="31"/>
  <c r="G40" i="31"/>
  <c r="G41" i="31"/>
  <c r="G39" i="31"/>
  <c r="G37" i="31"/>
  <c r="G20" i="31"/>
  <c r="G36" i="31"/>
  <c r="F46" i="31"/>
  <c r="F43" i="31"/>
  <c r="F40" i="31"/>
  <c r="F41" i="31"/>
  <c r="F39" i="31"/>
  <c r="F37" i="31"/>
  <c r="F36" i="31"/>
  <c r="E42" i="31"/>
  <c r="K38" i="31"/>
  <c r="N41" i="31"/>
  <c r="L38" i="31"/>
  <c r="L42" i="31" s="1"/>
  <c r="N40" i="31"/>
  <c r="M38" i="31"/>
  <c r="I38" i="31"/>
  <c r="J38" i="31"/>
  <c r="F38" i="31"/>
  <c r="F42" i="31" s="1"/>
  <c r="E38" i="31"/>
  <c r="K42" i="31"/>
  <c r="L28" i="31"/>
  <c r="K28" i="31"/>
  <c r="J28" i="31"/>
  <c r="I28" i="31"/>
  <c r="I23" i="31"/>
  <c r="I24" i="31"/>
  <c r="I21" i="31"/>
  <c r="I22" i="31"/>
  <c r="I11" i="31"/>
  <c r="H28" i="31"/>
  <c r="G12" i="31"/>
  <c r="G26" i="31" s="1"/>
  <c r="G43" i="31" s="1"/>
  <c r="F26" i="31"/>
  <c r="P20" i="31"/>
  <c r="P19" i="31"/>
  <c r="P21" i="31"/>
  <c r="P23" i="31"/>
  <c r="P24" i="31"/>
  <c r="P22" i="31"/>
  <c r="M23" i="31"/>
  <c r="M24" i="31"/>
  <c r="M22" i="31"/>
  <c r="L23" i="31"/>
  <c r="L24" i="31"/>
  <c r="L22" i="31"/>
  <c r="L21" i="31" s="1"/>
  <c r="K23" i="31"/>
  <c r="K24" i="31"/>
  <c r="K22" i="31"/>
  <c r="J23" i="31"/>
  <c r="J24" i="31"/>
  <c r="J22" i="31"/>
  <c r="H22" i="31"/>
  <c r="H23" i="31"/>
  <c r="H21" i="31" s="1"/>
  <c r="H24" i="31"/>
  <c r="M20" i="31"/>
  <c r="M19" i="31"/>
  <c r="L20" i="31"/>
  <c r="L19" i="31"/>
  <c r="K20" i="31"/>
  <c r="K19" i="31"/>
  <c r="J20" i="31"/>
  <c r="J19" i="31"/>
  <c r="I20" i="31"/>
  <c r="I19" i="31"/>
  <c r="H20" i="31"/>
  <c r="H19" i="31"/>
  <c r="G23" i="31"/>
  <c r="G24" i="31"/>
  <c r="G22" i="31"/>
  <c r="G21" i="31" s="1"/>
  <c r="G19" i="31"/>
  <c r="Q17" i="31"/>
  <c r="F23" i="31"/>
  <c r="F24" i="31"/>
  <c r="F22" i="31"/>
  <c r="F20" i="31"/>
  <c r="F19" i="31"/>
  <c r="F12" i="31"/>
  <c r="F21" i="31"/>
  <c r="K21" i="31"/>
  <c r="K25" i="31" s="1"/>
  <c r="E21" i="31"/>
  <c r="E25" i="31" s="1"/>
  <c r="Q4" i="31"/>
  <c r="H10" i="31"/>
  <c r="H9" i="31"/>
  <c r="M9" i="31"/>
  <c r="M10" i="31"/>
  <c r="M8" i="31"/>
  <c r="L9" i="31"/>
  <c r="L10" i="31"/>
  <c r="L8" i="31"/>
  <c r="K9" i="31"/>
  <c r="K10" i="31"/>
  <c r="K8" i="31"/>
  <c r="J9" i="31"/>
  <c r="J10" i="31"/>
  <c r="J8" i="31"/>
  <c r="I9" i="31"/>
  <c r="I10" i="31"/>
  <c r="I8" i="31"/>
  <c r="H8" i="31"/>
  <c r="P11" i="31"/>
  <c r="P8" i="31"/>
  <c r="P9" i="31"/>
  <c r="P10" i="31"/>
  <c r="P7" i="31"/>
  <c r="M6" i="31"/>
  <c r="L6" i="31"/>
  <c r="K6" i="31"/>
  <c r="J6" i="31"/>
  <c r="H6" i="31"/>
  <c r="I5" i="31"/>
  <c r="J5" i="31"/>
  <c r="K5" i="31"/>
  <c r="L5" i="31"/>
  <c r="M5" i="31"/>
  <c r="H5" i="31"/>
  <c r="G9" i="31"/>
  <c r="G10" i="31"/>
  <c r="G8" i="31"/>
  <c r="G6" i="31"/>
  <c r="G5" i="31"/>
  <c r="F9" i="31"/>
  <c r="F10" i="31"/>
  <c r="F8" i="31"/>
  <c r="F6" i="31"/>
  <c r="F5" i="31"/>
  <c r="Q23" i="32" l="1"/>
  <c r="L26" i="32"/>
  <c r="P6" i="32"/>
  <c r="L11" i="32"/>
  <c r="L20" i="32" s="1"/>
  <c r="Q14" i="32"/>
  <c r="P19" i="32"/>
  <c r="Q19" i="32" s="1"/>
  <c r="H42" i="31"/>
  <c r="N37" i="31"/>
  <c r="J42" i="31"/>
  <c r="I42" i="31"/>
  <c r="M42" i="31"/>
  <c r="N38" i="31"/>
  <c r="N36" i="31"/>
  <c r="N39" i="31"/>
  <c r="N23" i="31"/>
  <c r="P25" i="31"/>
  <c r="M21" i="31"/>
  <c r="N24" i="31"/>
  <c r="N22" i="31"/>
  <c r="L25" i="31"/>
  <c r="N20" i="31"/>
  <c r="H25" i="31"/>
  <c r="G25" i="31"/>
  <c r="G38" i="31" s="1"/>
  <c r="G42" i="31" s="1"/>
  <c r="F25" i="31"/>
  <c r="I25" i="31"/>
  <c r="M25" i="31"/>
  <c r="J21" i="31"/>
  <c r="J25" i="31" s="1"/>
  <c r="N19" i="31"/>
  <c r="N10" i="31"/>
  <c r="N9" i="31"/>
  <c r="N8" i="31"/>
  <c r="M7" i="31"/>
  <c r="M11" i="31" s="1"/>
  <c r="L7" i="31"/>
  <c r="L11" i="31" s="1"/>
  <c r="K7" i="31"/>
  <c r="K11" i="31" s="1"/>
  <c r="J7" i="31"/>
  <c r="J11" i="31" s="1"/>
  <c r="I7" i="31"/>
  <c r="H7" i="31"/>
  <c r="H11" i="31" s="1"/>
  <c r="G7" i="31"/>
  <c r="G11" i="31" s="1"/>
  <c r="F7" i="31"/>
  <c r="F11" i="31" s="1"/>
  <c r="E7" i="31"/>
  <c r="E11" i="31" s="1"/>
  <c r="N6" i="31"/>
  <c r="N5" i="31"/>
  <c r="G15" i="30"/>
  <c r="L11" i="30"/>
  <c r="H11" i="30"/>
  <c r="N10" i="30"/>
  <c r="N9" i="30"/>
  <c r="N8" i="30"/>
  <c r="M7" i="30"/>
  <c r="M11" i="30" s="1"/>
  <c r="L7" i="30"/>
  <c r="K7" i="30"/>
  <c r="K11" i="30" s="1"/>
  <c r="J7" i="30"/>
  <c r="J11" i="30" s="1"/>
  <c r="I7" i="30"/>
  <c r="I11" i="30" s="1"/>
  <c r="H7" i="30"/>
  <c r="N7" i="30" s="1"/>
  <c r="G7" i="30"/>
  <c r="G11" i="30" s="1"/>
  <c r="F7" i="30"/>
  <c r="F11" i="30" s="1"/>
  <c r="E7" i="30"/>
  <c r="E11" i="30" s="1"/>
  <c r="N6" i="30"/>
  <c r="N5" i="30"/>
  <c r="N11" i="30" s="1"/>
  <c r="G15" i="28"/>
  <c r="K11" i="28"/>
  <c r="G11" i="28"/>
  <c r="N10" i="28"/>
  <c r="N9" i="28"/>
  <c r="N8" i="28"/>
  <c r="M7" i="28"/>
  <c r="M11" i="28" s="1"/>
  <c r="L7" i="28"/>
  <c r="L11" i="28" s="1"/>
  <c r="K7" i="28"/>
  <c r="J7" i="28"/>
  <c r="J11" i="28" s="1"/>
  <c r="I7" i="28"/>
  <c r="I11" i="28" s="1"/>
  <c r="H7" i="28"/>
  <c r="N7" i="28" s="1"/>
  <c r="G7" i="28"/>
  <c r="F7" i="28"/>
  <c r="F11" i="28" s="1"/>
  <c r="E7" i="28"/>
  <c r="E11" i="28" s="1"/>
  <c r="N6" i="28"/>
  <c r="N5" i="28"/>
  <c r="G15" i="26"/>
  <c r="L11" i="26"/>
  <c r="H11" i="26"/>
  <c r="N10" i="26"/>
  <c r="N9" i="26"/>
  <c r="N8" i="26"/>
  <c r="M7" i="26"/>
  <c r="M11" i="26" s="1"/>
  <c r="L7" i="26"/>
  <c r="K7" i="26"/>
  <c r="K11" i="26" s="1"/>
  <c r="J7" i="26"/>
  <c r="J11" i="26" s="1"/>
  <c r="I7" i="26"/>
  <c r="N7" i="26" s="1"/>
  <c r="H7" i="26"/>
  <c r="G7" i="26"/>
  <c r="G11" i="26" s="1"/>
  <c r="F7" i="26"/>
  <c r="F11" i="26" s="1"/>
  <c r="E7" i="26"/>
  <c r="E11" i="26" s="1"/>
  <c r="N6" i="26"/>
  <c r="N5" i="26"/>
  <c r="G15" i="25"/>
  <c r="L11" i="25"/>
  <c r="H11" i="25"/>
  <c r="N10" i="25"/>
  <c r="N9" i="25"/>
  <c r="N8" i="25"/>
  <c r="M7" i="25"/>
  <c r="M11" i="25" s="1"/>
  <c r="L7" i="25"/>
  <c r="K7" i="25"/>
  <c r="K11" i="25" s="1"/>
  <c r="J7" i="25"/>
  <c r="J11" i="25" s="1"/>
  <c r="I7" i="25"/>
  <c r="I11" i="25" s="1"/>
  <c r="H7" i="25"/>
  <c r="G7" i="25"/>
  <c r="G11" i="25" s="1"/>
  <c r="F7" i="25"/>
  <c r="F11" i="25" s="1"/>
  <c r="E7" i="25"/>
  <c r="E11" i="25" s="1"/>
  <c r="N6" i="25"/>
  <c r="N5" i="25"/>
  <c r="G15" i="24"/>
  <c r="L11" i="24"/>
  <c r="H11" i="24"/>
  <c r="N10" i="24"/>
  <c r="N9" i="24"/>
  <c r="N8" i="24"/>
  <c r="M7" i="24"/>
  <c r="M11" i="24" s="1"/>
  <c r="L7" i="24"/>
  <c r="K7" i="24"/>
  <c r="K11" i="24" s="1"/>
  <c r="J7" i="24"/>
  <c r="J11" i="24" s="1"/>
  <c r="I7" i="24"/>
  <c r="I11" i="24" s="1"/>
  <c r="H7" i="24"/>
  <c r="G7" i="24"/>
  <c r="G11" i="24" s="1"/>
  <c r="F7" i="24"/>
  <c r="F11" i="24" s="1"/>
  <c r="E7" i="24"/>
  <c r="E11" i="24" s="1"/>
  <c r="N6" i="24"/>
  <c r="N5" i="24"/>
  <c r="G15" i="23"/>
  <c r="L11" i="23"/>
  <c r="K11" i="23"/>
  <c r="H11" i="23"/>
  <c r="G11" i="23"/>
  <c r="N10" i="23"/>
  <c r="N9" i="23"/>
  <c r="N8" i="23"/>
  <c r="M7" i="23"/>
  <c r="M11" i="23" s="1"/>
  <c r="L7" i="23"/>
  <c r="K7" i="23"/>
  <c r="J7" i="23"/>
  <c r="J11" i="23" s="1"/>
  <c r="I7" i="23"/>
  <c r="I11" i="23" s="1"/>
  <c r="H7" i="23"/>
  <c r="N7" i="23" s="1"/>
  <c r="G7" i="23"/>
  <c r="F7" i="23"/>
  <c r="F11" i="23" s="1"/>
  <c r="E7" i="23"/>
  <c r="E11" i="23" s="1"/>
  <c r="N6" i="23"/>
  <c r="N5" i="23"/>
  <c r="G15" i="22"/>
  <c r="L11" i="22"/>
  <c r="H11" i="22"/>
  <c r="N10" i="22"/>
  <c r="N9" i="22"/>
  <c r="N8" i="22"/>
  <c r="M7" i="22"/>
  <c r="M11" i="22" s="1"/>
  <c r="L7" i="22"/>
  <c r="K7" i="22"/>
  <c r="K11" i="22" s="1"/>
  <c r="J7" i="22"/>
  <c r="J11" i="22" s="1"/>
  <c r="I7" i="22"/>
  <c r="I11" i="22" s="1"/>
  <c r="H7" i="22"/>
  <c r="N7" i="22" s="1"/>
  <c r="G7" i="22"/>
  <c r="G11" i="22" s="1"/>
  <c r="F7" i="22"/>
  <c r="F11" i="22" s="1"/>
  <c r="E7" i="22"/>
  <c r="E11" i="22" s="1"/>
  <c r="N6" i="22"/>
  <c r="N5" i="22"/>
  <c r="N11" i="22" s="1"/>
  <c r="G15" i="21"/>
  <c r="K11" i="21"/>
  <c r="G11" i="21"/>
  <c r="N10" i="21"/>
  <c r="N9" i="21"/>
  <c r="N8" i="21"/>
  <c r="M7" i="21"/>
  <c r="M11" i="21" s="1"/>
  <c r="L7" i="21"/>
  <c r="L11" i="21" s="1"/>
  <c r="K7" i="21"/>
  <c r="J7" i="21"/>
  <c r="J11" i="21" s="1"/>
  <c r="I7" i="21"/>
  <c r="I11" i="21" s="1"/>
  <c r="H7" i="21"/>
  <c r="N7" i="21" s="1"/>
  <c r="G7" i="21"/>
  <c r="F7" i="21"/>
  <c r="F11" i="21" s="1"/>
  <c r="E7" i="21"/>
  <c r="E11" i="21" s="1"/>
  <c r="N6" i="21"/>
  <c r="N5" i="21"/>
  <c r="Q6" i="32" l="1"/>
  <c r="P11" i="32"/>
  <c r="N42" i="31"/>
  <c r="N21" i="31"/>
  <c r="N25" i="31" s="1"/>
  <c r="N7" i="31"/>
  <c r="N11" i="31" s="1"/>
  <c r="N11" i="28"/>
  <c r="H11" i="28"/>
  <c r="N11" i="26"/>
  <c r="I11" i="26"/>
  <c r="N7" i="25"/>
  <c r="N11" i="25" s="1"/>
  <c r="N7" i="24"/>
  <c r="N11" i="24" s="1"/>
  <c r="N11" i="23"/>
  <c r="N11" i="21"/>
  <c r="H11" i="21"/>
  <c r="H7" i="20"/>
  <c r="I7" i="20"/>
  <c r="J7" i="20"/>
  <c r="K7" i="20"/>
  <c r="K11" i="20" s="1"/>
  <c r="L7" i="20"/>
  <c r="M7" i="20"/>
  <c r="M11" i="20" s="1"/>
  <c r="F7" i="20"/>
  <c r="F11" i="20" s="1"/>
  <c r="J11" i="20"/>
  <c r="G15" i="20"/>
  <c r="L11" i="20"/>
  <c r="H11" i="20"/>
  <c r="E11" i="20"/>
  <c r="N10" i="20"/>
  <c r="N9" i="20"/>
  <c r="N8" i="20"/>
  <c r="G7" i="20"/>
  <c r="G11" i="20" s="1"/>
  <c r="E7" i="20"/>
  <c r="N6" i="20"/>
  <c r="N5" i="20"/>
  <c r="H11" i="19"/>
  <c r="I11" i="19"/>
  <c r="J11" i="19"/>
  <c r="K11" i="19"/>
  <c r="L11" i="19"/>
  <c r="M11" i="19"/>
  <c r="N11" i="19"/>
  <c r="N6" i="19"/>
  <c r="N7" i="19"/>
  <c r="N8" i="19"/>
  <c r="N9" i="19"/>
  <c r="N10" i="19"/>
  <c r="N5" i="19"/>
  <c r="G11" i="19"/>
  <c r="G7" i="19"/>
  <c r="G15" i="19"/>
  <c r="F11" i="19"/>
  <c r="F7" i="19"/>
  <c r="E11" i="19"/>
  <c r="E7" i="19"/>
  <c r="P20" i="32" l="1"/>
  <c r="Q20" i="32" s="1"/>
  <c r="Q11" i="32"/>
  <c r="N7" i="20"/>
  <c r="I11" i="20"/>
  <c r="N11" i="20"/>
  <c r="AM17" i="18" l="1"/>
  <c r="AI17" i="18"/>
  <c r="AE17" i="18"/>
  <c r="AA17" i="18"/>
  <c r="W17" i="18"/>
  <c r="S17" i="18"/>
  <c r="O17" i="18"/>
  <c r="K17" i="18"/>
  <c r="G17" i="18"/>
  <c r="D17" i="18"/>
  <c r="C17" i="18"/>
  <c r="E22" i="18" l="1"/>
  <c r="F22" i="18" s="1"/>
  <c r="AK23" i="18"/>
  <c r="AG23" i="18"/>
  <c r="AC23" i="18"/>
  <c r="Y23" i="18"/>
  <c r="U23" i="18"/>
  <c r="Q23" i="18"/>
  <c r="M23" i="18"/>
  <c r="I23" i="18"/>
  <c r="H23" i="18"/>
  <c r="L23" i="18" s="1"/>
  <c r="E23" i="18"/>
  <c r="F23" i="18" s="1"/>
  <c r="AK22" i="18"/>
  <c r="AG22" i="18"/>
  <c r="AC22" i="18"/>
  <c r="Y22" i="18"/>
  <c r="U22" i="18"/>
  <c r="Q22" i="18"/>
  <c r="M22" i="18"/>
  <c r="I22" i="18"/>
  <c r="O21" i="18"/>
  <c r="G21" i="18"/>
  <c r="D21" i="18"/>
  <c r="C21" i="18"/>
  <c r="AK21" i="18" s="1"/>
  <c r="AK20" i="18"/>
  <c r="AG20" i="18"/>
  <c r="AC20" i="18"/>
  <c r="AF20" i="18" s="1"/>
  <c r="AH20" i="18" s="1"/>
  <c r="Y20" i="18"/>
  <c r="U20" i="18"/>
  <c r="Q20" i="18"/>
  <c r="M20" i="18"/>
  <c r="I20" i="18"/>
  <c r="H20" i="18"/>
  <c r="E20" i="18"/>
  <c r="F20" i="18" s="1"/>
  <c r="AK19" i="18"/>
  <c r="AG19" i="18"/>
  <c r="AC19" i="18"/>
  <c r="AF19" i="18" s="1"/>
  <c r="Y19" i="18"/>
  <c r="U19" i="18"/>
  <c r="Q19" i="18"/>
  <c r="M19" i="18"/>
  <c r="I19" i="18"/>
  <c r="H19" i="18"/>
  <c r="L19" i="18" s="1"/>
  <c r="E19" i="18"/>
  <c r="F19" i="18" s="1"/>
  <c r="AK18" i="18"/>
  <c r="AG18" i="18"/>
  <c r="AG17" i="18" s="1"/>
  <c r="AC18" i="18"/>
  <c r="Y18" i="18"/>
  <c r="U18" i="18"/>
  <c r="Q18" i="18"/>
  <c r="Q17" i="18" s="1"/>
  <c r="M18" i="18"/>
  <c r="I18" i="18"/>
  <c r="H18" i="18"/>
  <c r="L18" i="18" s="1"/>
  <c r="P18" i="18" s="1"/>
  <c r="E18" i="18"/>
  <c r="F18" i="18" s="1"/>
  <c r="AM21" i="18"/>
  <c r="AI21" i="18"/>
  <c r="AE21" i="18"/>
  <c r="AA21" i="18"/>
  <c r="W21" i="18"/>
  <c r="S21" i="18"/>
  <c r="K21" i="18"/>
  <c r="AK16" i="18"/>
  <c r="AN16" i="18" s="1"/>
  <c r="AO16" i="18" s="1"/>
  <c r="AG16" i="18"/>
  <c r="AC16" i="18"/>
  <c r="Y16" i="18"/>
  <c r="U16" i="18"/>
  <c r="Q16" i="18"/>
  <c r="M16" i="18"/>
  <c r="I16" i="18"/>
  <c r="H16" i="18"/>
  <c r="E16" i="18"/>
  <c r="F16" i="18" s="1"/>
  <c r="AK15" i="18"/>
  <c r="AN15" i="18" s="1"/>
  <c r="AO15" i="18" s="1"/>
  <c r="AG15" i="18"/>
  <c r="AC15" i="18"/>
  <c r="Y15" i="18"/>
  <c r="U15" i="18"/>
  <c r="Q15" i="18"/>
  <c r="M15" i="18"/>
  <c r="I15" i="18"/>
  <c r="H15" i="18"/>
  <c r="E15" i="18"/>
  <c r="AM14" i="18"/>
  <c r="AM24" i="18" s="1"/>
  <c r="AI14" i="18"/>
  <c r="AE14" i="18"/>
  <c r="AA14" i="18"/>
  <c r="W14" i="18"/>
  <c r="S14" i="18"/>
  <c r="O14" i="18"/>
  <c r="K14" i="18"/>
  <c r="G14" i="18"/>
  <c r="D14" i="18"/>
  <c r="C14" i="18"/>
  <c r="AK13" i="18"/>
  <c r="AG13" i="18"/>
  <c r="AC13" i="18"/>
  <c r="Y13" i="18"/>
  <c r="U13" i="18"/>
  <c r="Q13" i="18"/>
  <c r="M13" i="18"/>
  <c r="I13" i="18"/>
  <c r="H13" i="18"/>
  <c r="L13" i="18" s="1"/>
  <c r="P13" i="18" s="1"/>
  <c r="E13" i="18"/>
  <c r="F13" i="18" s="1"/>
  <c r="AK12" i="18"/>
  <c r="AG12" i="18"/>
  <c r="AC12" i="18"/>
  <c r="Y12" i="18"/>
  <c r="U12" i="18"/>
  <c r="Q12" i="18"/>
  <c r="M12" i="18"/>
  <c r="I12" i="18"/>
  <c r="H12" i="18"/>
  <c r="L12" i="18" s="1"/>
  <c r="P12" i="18" s="1"/>
  <c r="E12" i="18"/>
  <c r="F12" i="18" s="1"/>
  <c r="AK11" i="18"/>
  <c r="AG11" i="18"/>
  <c r="AC11" i="18"/>
  <c r="Y11" i="18"/>
  <c r="U11" i="18"/>
  <c r="Q11" i="18"/>
  <c r="M11" i="18"/>
  <c r="I11" i="18"/>
  <c r="H11" i="18"/>
  <c r="L11" i="18" s="1"/>
  <c r="P11" i="18" s="1"/>
  <c r="E11" i="18"/>
  <c r="F11" i="18" s="1"/>
  <c r="AK10" i="18"/>
  <c r="AG10" i="18"/>
  <c r="AC10" i="18"/>
  <c r="Y10" i="18"/>
  <c r="U10" i="18"/>
  <c r="U14" i="18" s="1"/>
  <c r="Q10" i="18"/>
  <c r="M10" i="18"/>
  <c r="I10" i="18"/>
  <c r="H10" i="18"/>
  <c r="E10" i="18"/>
  <c r="E14" i="18" s="1"/>
  <c r="AK9" i="18"/>
  <c r="Q9" i="18"/>
  <c r="AM8" i="18"/>
  <c r="AI8" i="18"/>
  <c r="AE8" i="18"/>
  <c r="AA8" i="18"/>
  <c r="W8" i="18"/>
  <c r="S8" i="18"/>
  <c r="O8" i="18"/>
  <c r="K8" i="18"/>
  <c r="G8" i="18"/>
  <c r="D8" i="18"/>
  <c r="C8" i="18"/>
  <c r="AK7" i="18"/>
  <c r="AG7" i="18"/>
  <c r="AC7" i="18"/>
  <c r="Y7" i="18"/>
  <c r="U7" i="18"/>
  <c r="Q7" i="18"/>
  <c r="M7" i="18"/>
  <c r="I7" i="18"/>
  <c r="H7" i="18"/>
  <c r="L7" i="18" s="1"/>
  <c r="N7" i="18" s="1"/>
  <c r="E7" i="18"/>
  <c r="F7" i="18" s="1"/>
  <c r="AK6" i="18"/>
  <c r="AG6" i="18"/>
  <c r="AC6" i="18"/>
  <c r="Y6" i="18"/>
  <c r="U6" i="18"/>
  <c r="Q6" i="18"/>
  <c r="M6" i="18"/>
  <c r="I6" i="18"/>
  <c r="J6" i="18" s="1"/>
  <c r="H6" i="18"/>
  <c r="L6" i="18" s="1"/>
  <c r="N6" i="18" s="1"/>
  <c r="E6" i="18"/>
  <c r="F6" i="18" s="1"/>
  <c r="AK5" i="18"/>
  <c r="AG5" i="18"/>
  <c r="AC5" i="18"/>
  <c r="Y5" i="18"/>
  <c r="U5" i="18"/>
  <c r="Q5" i="18"/>
  <c r="M5" i="18"/>
  <c r="I5" i="18"/>
  <c r="H5" i="18"/>
  <c r="L5" i="18" s="1"/>
  <c r="E5" i="18"/>
  <c r="F5" i="18" s="1"/>
  <c r="AK4" i="18"/>
  <c r="AG4" i="18"/>
  <c r="AC4" i="18"/>
  <c r="Y4" i="18"/>
  <c r="U4" i="18"/>
  <c r="Q4" i="18"/>
  <c r="M4" i="18"/>
  <c r="I4" i="18"/>
  <c r="H4" i="18"/>
  <c r="E4" i="18"/>
  <c r="AG14" i="18" l="1"/>
  <c r="U21" i="18"/>
  <c r="J19" i="18"/>
  <c r="AC14" i="18"/>
  <c r="U17" i="18"/>
  <c r="AK17" i="18"/>
  <c r="L20" i="18"/>
  <c r="H17" i="18"/>
  <c r="H22" i="18" s="1"/>
  <c r="E17" i="18"/>
  <c r="F17" i="18" s="1"/>
  <c r="I17" i="18"/>
  <c r="Y17" i="18"/>
  <c r="M17" i="18"/>
  <c r="AF18" i="18"/>
  <c r="AF17" i="18" s="1"/>
  <c r="AC17" i="18"/>
  <c r="AI24" i="18"/>
  <c r="AI25" i="18"/>
  <c r="AM25" i="18"/>
  <c r="AE25" i="18"/>
  <c r="AA24" i="18"/>
  <c r="AA25" i="18" s="1"/>
  <c r="W24" i="18"/>
  <c r="W25" i="18" s="1"/>
  <c r="S24" i="18"/>
  <c r="S25" i="18" s="1"/>
  <c r="O24" i="18"/>
  <c r="O25" i="18" s="1"/>
  <c r="J20" i="18"/>
  <c r="H14" i="18"/>
  <c r="J12" i="18"/>
  <c r="P19" i="18"/>
  <c r="R19" i="18" s="1"/>
  <c r="N19" i="18"/>
  <c r="J18" i="18"/>
  <c r="N20" i="18"/>
  <c r="N18" i="18"/>
  <c r="J11" i="18"/>
  <c r="L10" i="18"/>
  <c r="N11" i="18"/>
  <c r="N12" i="18"/>
  <c r="N13" i="18"/>
  <c r="J10" i="18"/>
  <c r="J13" i="18"/>
  <c r="H8" i="18"/>
  <c r="J5" i="18"/>
  <c r="J7" i="18"/>
  <c r="J4" i="18"/>
  <c r="J23" i="18"/>
  <c r="AH19" i="18"/>
  <c r="AJ19" i="18"/>
  <c r="AN19" i="18" s="1"/>
  <c r="AO19" i="18" s="1"/>
  <c r="AH18" i="18"/>
  <c r="U24" i="18"/>
  <c r="C24" i="18"/>
  <c r="C25" i="18" s="1"/>
  <c r="E21" i="18"/>
  <c r="F21" i="18" s="1"/>
  <c r="AC21" i="18"/>
  <c r="AJ20" i="18"/>
  <c r="AN20" i="18" s="1"/>
  <c r="AO20" i="18" s="1"/>
  <c r="F15" i="18"/>
  <c r="AG21" i="18"/>
  <c r="AG24" i="18" s="1"/>
  <c r="R18" i="18"/>
  <c r="Y14" i="18"/>
  <c r="I14" i="18"/>
  <c r="Q14" i="18"/>
  <c r="F10" i="18"/>
  <c r="R11" i="18"/>
  <c r="AC8" i="18"/>
  <c r="N5" i="18"/>
  <c r="AG8" i="18"/>
  <c r="U8" i="18"/>
  <c r="AK8" i="18"/>
  <c r="Y8" i="18"/>
  <c r="Q8" i="18"/>
  <c r="M8" i="18"/>
  <c r="I8" i="18"/>
  <c r="J8" i="18" s="1"/>
  <c r="P6" i="18"/>
  <c r="R12" i="18"/>
  <c r="T12" i="18"/>
  <c r="T11" i="18"/>
  <c r="R13" i="18"/>
  <c r="T13" i="18"/>
  <c r="P5" i="18"/>
  <c r="P7" i="18"/>
  <c r="J14" i="18"/>
  <c r="E8" i="18"/>
  <c r="F4" i="18"/>
  <c r="L4" i="18"/>
  <c r="D25" i="18"/>
  <c r="M14" i="18"/>
  <c r="J15" i="18"/>
  <c r="J16" i="18"/>
  <c r="T18" i="18"/>
  <c r="P23" i="18"/>
  <c r="N23" i="18"/>
  <c r="F14" i="18"/>
  <c r="F8" i="18"/>
  <c r="K24" i="18"/>
  <c r="K25" i="18" s="1"/>
  <c r="AK14" i="18"/>
  <c r="L15" i="18"/>
  <c r="L16" i="18"/>
  <c r="AH17" i="18"/>
  <c r="I21" i="18"/>
  <c r="M21" i="18"/>
  <c r="Q21" i="18"/>
  <c r="Y21" i="18"/>
  <c r="AL5" i="15"/>
  <c r="AL6" i="15"/>
  <c r="AL7" i="15"/>
  <c r="AL9" i="15"/>
  <c r="AL10" i="15"/>
  <c r="AL11" i="15"/>
  <c r="AL12" i="15"/>
  <c r="AL13" i="15"/>
  <c r="AL15" i="15"/>
  <c r="AL16" i="15"/>
  <c r="AL18" i="15"/>
  <c r="AL19" i="15"/>
  <c r="AL20" i="15"/>
  <c r="AL22" i="15"/>
  <c r="AL23" i="15"/>
  <c r="AL4" i="15"/>
  <c r="AH5" i="15"/>
  <c r="AH6" i="15"/>
  <c r="AH7" i="15"/>
  <c r="AH9" i="15"/>
  <c r="AH10" i="15"/>
  <c r="AH11" i="15"/>
  <c r="AH12" i="15"/>
  <c r="AH13" i="15"/>
  <c r="AH15" i="15"/>
  <c r="AH16" i="15"/>
  <c r="AH18" i="15"/>
  <c r="AH19" i="15"/>
  <c r="AH20" i="15"/>
  <c r="AH22" i="15"/>
  <c r="AH23" i="15"/>
  <c r="AH4" i="15"/>
  <c r="AD23" i="15"/>
  <c r="AD22" i="15"/>
  <c r="AD20" i="15"/>
  <c r="AD19" i="15"/>
  <c r="AD18" i="15"/>
  <c r="AD16" i="15"/>
  <c r="AD15" i="15"/>
  <c r="AD13" i="15"/>
  <c r="AD12" i="15"/>
  <c r="AD11" i="15"/>
  <c r="AD10" i="15"/>
  <c r="AD9" i="15"/>
  <c r="AD5" i="15"/>
  <c r="AD6" i="15"/>
  <c r="AD7" i="15"/>
  <c r="AD4" i="15"/>
  <c r="Z5" i="15"/>
  <c r="Z6" i="15"/>
  <c r="Z7" i="15"/>
  <c r="Z9" i="15"/>
  <c r="Z10" i="15"/>
  <c r="Z11" i="15"/>
  <c r="Z12" i="15"/>
  <c r="Z13" i="15"/>
  <c r="Z15" i="15"/>
  <c r="Z16" i="15"/>
  <c r="Z18" i="15"/>
  <c r="Z19" i="15"/>
  <c r="Z20" i="15"/>
  <c r="Z22" i="15"/>
  <c r="Z23" i="15"/>
  <c r="V5" i="15"/>
  <c r="V6" i="15"/>
  <c r="V7" i="15"/>
  <c r="V9" i="15"/>
  <c r="V10" i="15"/>
  <c r="V11" i="15"/>
  <c r="V12" i="15"/>
  <c r="V13" i="15"/>
  <c r="V15" i="15"/>
  <c r="V16" i="15"/>
  <c r="V18" i="15"/>
  <c r="V19" i="15"/>
  <c r="V20" i="15"/>
  <c r="V22" i="15"/>
  <c r="V23" i="15"/>
  <c r="Z4" i="15"/>
  <c r="V4" i="15"/>
  <c r="R5" i="15"/>
  <c r="R6" i="15"/>
  <c r="R7" i="15"/>
  <c r="R9" i="15"/>
  <c r="R10" i="15"/>
  <c r="R11" i="15"/>
  <c r="R12" i="15"/>
  <c r="R13" i="15"/>
  <c r="R15" i="15"/>
  <c r="R16" i="15"/>
  <c r="R18" i="15"/>
  <c r="R19" i="15"/>
  <c r="R20" i="15"/>
  <c r="R22" i="15"/>
  <c r="R23" i="15"/>
  <c r="R4" i="15"/>
  <c r="O9" i="15"/>
  <c r="N4" i="15"/>
  <c r="N5" i="15"/>
  <c r="N6" i="15"/>
  <c r="N7" i="15"/>
  <c r="N9" i="15"/>
  <c r="N10" i="15"/>
  <c r="N11" i="15"/>
  <c r="N12" i="15"/>
  <c r="N13" i="15"/>
  <c r="N15" i="15"/>
  <c r="N16" i="15"/>
  <c r="N17" i="15"/>
  <c r="N18" i="15"/>
  <c r="N19" i="15"/>
  <c r="N20" i="15"/>
  <c r="N22" i="15"/>
  <c r="N23" i="15"/>
  <c r="K9" i="15"/>
  <c r="J5" i="15"/>
  <c r="J6" i="15"/>
  <c r="J7" i="15"/>
  <c r="J9" i="15"/>
  <c r="J10" i="15"/>
  <c r="J11" i="15"/>
  <c r="J12" i="15"/>
  <c r="J13" i="15"/>
  <c r="J15" i="15"/>
  <c r="J16" i="15"/>
  <c r="J18" i="15"/>
  <c r="J19" i="15"/>
  <c r="J20" i="15"/>
  <c r="J22" i="15"/>
  <c r="J23" i="15"/>
  <c r="J4" i="15"/>
  <c r="G9" i="15"/>
  <c r="G17" i="15"/>
  <c r="F5" i="15"/>
  <c r="F6" i="15"/>
  <c r="F7" i="15"/>
  <c r="F9" i="15"/>
  <c r="F10" i="15"/>
  <c r="F11" i="15"/>
  <c r="F12" i="15"/>
  <c r="F13" i="15"/>
  <c r="F15" i="15"/>
  <c r="F16" i="15"/>
  <c r="F17" i="15"/>
  <c r="F18" i="15"/>
  <c r="F19" i="15"/>
  <c r="F20" i="15"/>
  <c r="F22" i="15"/>
  <c r="F23" i="15"/>
  <c r="F4" i="15"/>
  <c r="C5" i="15"/>
  <c r="C6" i="15"/>
  <c r="C7" i="15"/>
  <c r="C9" i="15"/>
  <c r="C10" i="15"/>
  <c r="C11" i="15"/>
  <c r="C12" i="15"/>
  <c r="C13" i="15"/>
  <c r="C15" i="15"/>
  <c r="C16" i="15"/>
  <c r="C17" i="15"/>
  <c r="C18" i="15"/>
  <c r="C19" i="15"/>
  <c r="C20" i="15"/>
  <c r="C22" i="15"/>
  <c r="C23" i="15"/>
  <c r="B4" i="15"/>
  <c r="C4" i="15"/>
  <c r="B9" i="15"/>
  <c r="B10" i="15"/>
  <c r="B11" i="15"/>
  <c r="B12" i="15"/>
  <c r="B13" i="15"/>
  <c r="B15" i="15"/>
  <c r="B16" i="15"/>
  <c r="B17" i="15"/>
  <c r="B18" i="15"/>
  <c r="B19" i="15"/>
  <c r="B20" i="15"/>
  <c r="B22" i="15"/>
  <c r="D22" i="15" s="1"/>
  <c r="B23" i="15"/>
  <c r="B5" i="15"/>
  <c r="B6" i="15"/>
  <c r="B7" i="15"/>
  <c r="G22" i="14"/>
  <c r="O7" i="10"/>
  <c r="H21" i="18" l="1"/>
  <c r="J17" i="18"/>
  <c r="AC24" i="18"/>
  <c r="AC25" i="18" s="1"/>
  <c r="P20" i="18"/>
  <c r="L17" i="18"/>
  <c r="N17" i="18" s="1"/>
  <c r="AJ18" i="18"/>
  <c r="M24" i="18"/>
  <c r="E24" i="18"/>
  <c r="F24" i="18" s="1"/>
  <c r="AL19" i="18"/>
  <c r="H24" i="18"/>
  <c r="H25" i="18" s="1"/>
  <c r="T19" i="18"/>
  <c r="P10" i="18"/>
  <c r="N10" i="18"/>
  <c r="L14" i="18"/>
  <c r="N14" i="18"/>
  <c r="U28" i="18"/>
  <c r="Q24" i="18"/>
  <c r="Y24" i="18"/>
  <c r="I24" i="18"/>
  <c r="AK24" i="18"/>
  <c r="AL20" i="18"/>
  <c r="AL18" i="18"/>
  <c r="U29" i="18"/>
  <c r="AG25" i="18"/>
  <c r="P15" i="18"/>
  <c r="L21" i="18"/>
  <c r="N15" i="18"/>
  <c r="X18" i="18"/>
  <c r="V18" i="18"/>
  <c r="T5" i="18"/>
  <c r="R5" i="18"/>
  <c r="P16" i="18"/>
  <c r="N16" i="18"/>
  <c r="T7" i="18"/>
  <c r="R7" i="18"/>
  <c r="J21" i="18"/>
  <c r="X13" i="18"/>
  <c r="V13" i="18"/>
  <c r="X12" i="18"/>
  <c r="V12" i="18"/>
  <c r="X11" i="18"/>
  <c r="V11" i="18"/>
  <c r="T23" i="18"/>
  <c r="R23" i="18"/>
  <c r="J22" i="18"/>
  <c r="L22" i="18"/>
  <c r="N4" i="18"/>
  <c r="L8" i="18"/>
  <c r="P4" i="18"/>
  <c r="T6" i="18"/>
  <c r="R6" i="18"/>
  <c r="Y25" i="18"/>
  <c r="I25" i="18"/>
  <c r="M25" i="18"/>
  <c r="AK25" i="18"/>
  <c r="U25" i="18"/>
  <c r="Q25" i="18"/>
  <c r="AJ23" i="15"/>
  <c r="AF23" i="15"/>
  <c r="AB23" i="15"/>
  <c r="X23" i="15"/>
  <c r="T23" i="15"/>
  <c r="P23" i="15"/>
  <c r="L23" i="15"/>
  <c r="H23" i="15"/>
  <c r="D23" i="15"/>
  <c r="E23" i="15" s="1"/>
  <c r="AJ22" i="15"/>
  <c r="AF22" i="15"/>
  <c r="AB22" i="15"/>
  <c r="X22" i="15"/>
  <c r="T22" i="15"/>
  <c r="P22" i="15"/>
  <c r="L22" i="15"/>
  <c r="H22" i="15"/>
  <c r="E22" i="15"/>
  <c r="AJ20" i="15"/>
  <c r="AF20" i="15"/>
  <c r="AB20" i="15"/>
  <c r="AE20" i="15" s="1"/>
  <c r="X20" i="15"/>
  <c r="T20" i="15"/>
  <c r="P20" i="15"/>
  <c r="L20" i="15"/>
  <c r="H20" i="15"/>
  <c r="D20" i="15"/>
  <c r="E20" i="15" s="1"/>
  <c r="AJ19" i="15"/>
  <c r="AF19" i="15"/>
  <c r="AB19" i="15"/>
  <c r="AE19" i="15" s="1"/>
  <c r="X19" i="15"/>
  <c r="T19" i="15"/>
  <c r="P19" i="15"/>
  <c r="L19" i="15"/>
  <c r="H19" i="15"/>
  <c r="D19" i="15"/>
  <c r="E19" i="15" s="1"/>
  <c r="AJ18" i="15"/>
  <c r="AF18" i="15"/>
  <c r="AB18" i="15"/>
  <c r="AE18" i="15" s="1"/>
  <c r="X18" i="15"/>
  <c r="T18" i="15"/>
  <c r="P18" i="15"/>
  <c r="L18" i="15"/>
  <c r="H18" i="15"/>
  <c r="D18" i="15"/>
  <c r="E18" i="15" s="1"/>
  <c r="AJ17" i="15"/>
  <c r="X17" i="15"/>
  <c r="P17" i="15"/>
  <c r="L17" i="15"/>
  <c r="H17" i="15"/>
  <c r="I17" i="15" s="1"/>
  <c r="D17" i="15"/>
  <c r="E17" i="15" s="1"/>
  <c r="AJ16" i="15"/>
  <c r="AM16" i="15" s="1"/>
  <c r="AN16" i="15" s="1"/>
  <c r="AF16" i="15"/>
  <c r="AB16" i="15"/>
  <c r="X16" i="15"/>
  <c r="T16" i="15"/>
  <c r="P16" i="15"/>
  <c r="L16" i="15"/>
  <c r="H16" i="15"/>
  <c r="D16" i="15"/>
  <c r="E16" i="15" s="1"/>
  <c r="AJ15" i="15"/>
  <c r="AM15" i="15" s="1"/>
  <c r="AF15" i="15"/>
  <c r="AB15" i="15"/>
  <c r="X15" i="15"/>
  <c r="T15" i="15"/>
  <c r="P15" i="15"/>
  <c r="L15" i="15"/>
  <c r="H15" i="15"/>
  <c r="D15" i="15"/>
  <c r="AJ13" i="15"/>
  <c r="AF13" i="15"/>
  <c r="AB13" i="15"/>
  <c r="X13" i="15"/>
  <c r="T13" i="15"/>
  <c r="P13" i="15"/>
  <c r="L13" i="15"/>
  <c r="H13" i="15"/>
  <c r="D13" i="15"/>
  <c r="E13" i="15" s="1"/>
  <c r="AJ12" i="15"/>
  <c r="AF12" i="15"/>
  <c r="AB12" i="15"/>
  <c r="X12" i="15"/>
  <c r="T12" i="15"/>
  <c r="P12" i="15"/>
  <c r="L12" i="15"/>
  <c r="H12" i="15"/>
  <c r="D12" i="15"/>
  <c r="E12" i="15" s="1"/>
  <c r="AJ11" i="15"/>
  <c r="AF11" i="15"/>
  <c r="AB11" i="15"/>
  <c r="X11" i="15"/>
  <c r="T11" i="15"/>
  <c r="P11" i="15"/>
  <c r="L11" i="15"/>
  <c r="H11" i="15"/>
  <c r="D11" i="15"/>
  <c r="E11" i="15" s="1"/>
  <c r="AJ10" i="15"/>
  <c r="AF10" i="15"/>
  <c r="AB10" i="15"/>
  <c r="X10" i="15"/>
  <c r="T10" i="15"/>
  <c r="P10" i="15"/>
  <c r="L10" i="15"/>
  <c r="H10" i="15"/>
  <c r="D10" i="15"/>
  <c r="AJ9" i="15"/>
  <c r="P9" i="15"/>
  <c r="AJ7" i="15"/>
  <c r="AF7" i="15"/>
  <c r="AB7" i="15"/>
  <c r="X7" i="15"/>
  <c r="T7" i="15"/>
  <c r="P7" i="15"/>
  <c r="L7" i="15"/>
  <c r="H7" i="15"/>
  <c r="D7" i="15"/>
  <c r="E7" i="15" s="1"/>
  <c r="AJ6" i="15"/>
  <c r="AF6" i="15"/>
  <c r="AB6" i="15"/>
  <c r="X6" i="15"/>
  <c r="T6" i="15"/>
  <c r="P6" i="15"/>
  <c r="L6" i="15"/>
  <c r="H6" i="15"/>
  <c r="D6" i="15"/>
  <c r="E6" i="15" s="1"/>
  <c r="AJ5" i="15"/>
  <c r="AF5" i="15"/>
  <c r="AB5" i="15"/>
  <c r="X5" i="15"/>
  <c r="T5" i="15"/>
  <c r="P5" i="15"/>
  <c r="L5" i="15"/>
  <c r="H5" i="15"/>
  <c r="D5" i="15"/>
  <c r="E5" i="15" s="1"/>
  <c r="AJ4" i="15"/>
  <c r="AF4" i="15"/>
  <c r="AB4" i="15"/>
  <c r="X4" i="15"/>
  <c r="T4" i="15"/>
  <c r="P4" i="15"/>
  <c r="L4" i="15"/>
  <c r="H4" i="15"/>
  <c r="D4" i="15"/>
  <c r="E4" i="15" s="1"/>
  <c r="AJ23" i="14"/>
  <c r="AF23" i="14"/>
  <c r="AB23" i="14"/>
  <c r="X23" i="14"/>
  <c r="T23" i="14"/>
  <c r="P23" i="14"/>
  <c r="L23" i="14"/>
  <c r="H23" i="14"/>
  <c r="G23" i="14"/>
  <c r="D23" i="14"/>
  <c r="E23" i="14" s="1"/>
  <c r="AJ22" i="14"/>
  <c r="AF22" i="14"/>
  <c r="AB22" i="14"/>
  <c r="X22" i="14"/>
  <c r="T22" i="14"/>
  <c r="P22" i="14"/>
  <c r="L22" i="14"/>
  <c r="H22" i="14"/>
  <c r="E22" i="14"/>
  <c r="V21" i="14"/>
  <c r="N21" i="14"/>
  <c r="F21" i="14"/>
  <c r="C21" i="14"/>
  <c r="B21" i="14"/>
  <c r="AJ20" i="14"/>
  <c r="AF20" i="14"/>
  <c r="AB20" i="14"/>
  <c r="X20" i="14"/>
  <c r="T20" i="14"/>
  <c r="P20" i="14"/>
  <c r="L20" i="14"/>
  <c r="H20" i="14"/>
  <c r="G20" i="14"/>
  <c r="I20" i="14" s="1"/>
  <c r="D20" i="14"/>
  <c r="E20" i="14" s="1"/>
  <c r="AJ19" i="14"/>
  <c r="AF19" i="14"/>
  <c r="AB19" i="14"/>
  <c r="X19" i="14"/>
  <c r="T19" i="14"/>
  <c r="P19" i="14"/>
  <c r="L19" i="14"/>
  <c r="H19" i="14"/>
  <c r="G19" i="14"/>
  <c r="K19" i="14" s="1"/>
  <c r="M19" i="14" s="1"/>
  <c r="D19" i="14"/>
  <c r="E19" i="14" s="1"/>
  <c r="AJ18" i="14"/>
  <c r="AF18" i="14"/>
  <c r="AB18" i="14"/>
  <c r="AB17" i="14" s="1"/>
  <c r="X18" i="14"/>
  <c r="T18" i="14"/>
  <c r="P18" i="14"/>
  <c r="L18" i="14"/>
  <c r="H18" i="14"/>
  <c r="G18" i="14"/>
  <c r="K18" i="14" s="1"/>
  <c r="D18" i="14"/>
  <c r="E18" i="14" s="1"/>
  <c r="AL17" i="14"/>
  <c r="AL21" i="14" s="1"/>
  <c r="AJ17" i="14"/>
  <c r="AH17" i="14"/>
  <c r="AH21" i="14" s="1"/>
  <c r="AD17" i="14"/>
  <c r="AD21" i="14" s="1"/>
  <c r="Z17" i="14"/>
  <c r="Z21" i="14" s="1"/>
  <c r="X17" i="14"/>
  <c r="V17" i="14"/>
  <c r="R17" i="14"/>
  <c r="R21" i="14" s="1"/>
  <c r="P17" i="14"/>
  <c r="L17" i="14"/>
  <c r="J17" i="14"/>
  <c r="J21" i="14" s="1"/>
  <c r="H17" i="14"/>
  <c r="D17" i="14"/>
  <c r="E17" i="14" s="1"/>
  <c r="AJ16" i="14"/>
  <c r="AF16" i="14"/>
  <c r="AB16" i="14"/>
  <c r="X16" i="14"/>
  <c r="T16" i="14"/>
  <c r="P16" i="14"/>
  <c r="L16" i="14"/>
  <c r="H16" i="14"/>
  <c r="G16" i="14"/>
  <c r="D16" i="14"/>
  <c r="E16" i="14" s="1"/>
  <c r="AJ15" i="14"/>
  <c r="AF15" i="14"/>
  <c r="AB15" i="14"/>
  <c r="X15" i="14"/>
  <c r="T15" i="14"/>
  <c r="P15" i="14"/>
  <c r="L15" i="14"/>
  <c r="H15" i="14"/>
  <c r="G15" i="14"/>
  <c r="D15" i="14"/>
  <c r="E15" i="14" s="1"/>
  <c r="AL14" i="14"/>
  <c r="AH14" i="14"/>
  <c r="AD14" i="14"/>
  <c r="Z14" i="14"/>
  <c r="V14" i="14"/>
  <c r="R14" i="14"/>
  <c r="N14" i="14"/>
  <c r="J14" i="14"/>
  <c r="F14" i="14"/>
  <c r="F24" i="14" s="1"/>
  <c r="C14" i="14"/>
  <c r="B14" i="14"/>
  <c r="L14" i="14" s="1"/>
  <c r="AJ13" i="14"/>
  <c r="AF13" i="14"/>
  <c r="AB13" i="14"/>
  <c r="X13" i="14"/>
  <c r="T13" i="14"/>
  <c r="P13" i="14"/>
  <c r="L13" i="14"/>
  <c r="H13" i="14"/>
  <c r="G13" i="14"/>
  <c r="K13" i="14" s="1"/>
  <c r="D13" i="14"/>
  <c r="E13" i="14" s="1"/>
  <c r="AJ12" i="14"/>
  <c r="AF12" i="14"/>
  <c r="AB12" i="14"/>
  <c r="X12" i="14"/>
  <c r="T12" i="14"/>
  <c r="P12" i="14"/>
  <c r="L12" i="14"/>
  <c r="H12" i="14"/>
  <c r="G12" i="14"/>
  <c r="K12" i="14" s="1"/>
  <c r="E12" i="14"/>
  <c r="D12" i="14"/>
  <c r="AJ11" i="14"/>
  <c r="AF11" i="14"/>
  <c r="AB11" i="14"/>
  <c r="X11" i="14"/>
  <c r="T11" i="14"/>
  <c r="P11" i="14"/>
  <c r="L11" i="14"/>
  <c r="H11" i="14"/>
  <c r="G11" i="14"/>
  <c r="K11" i="14" s="1"/>
  <c r="D11" i="14"/>
  <c r="E11" i="14" s="1"/>
  <c r="AJ10" i="14"/>
  <c r="AF10" i="14"/>
  <c r="AB10" i="14"/>
  <c r="X10" i="14"/>
  <c r="T10" i="14"/>
  <c r="T14" i="14" s="1"/>
  <c r="P10" i="14"/>
  <c r="L10" i="14"/>
  <c r="H10" i="14"/>
  <c r="G10" i="14"/>
  <c r="D10" i="14"/>
  <c r="D14" i="14" s="1"/>
  <c r="AJ9" i="14"/>
  <c r="P9" i="14"/>
  <c r="AL8" i="14"/>
  <c r="AH8" i="14"/>
  <c r="AD8" i="14"/>
  <c r="Z8" i="14"/>
  <c r="V8" i="14"/>
  <c r="R8" i="14"/>
  <c r="N8" i="14"/>
  <c r="J8" i="14"/>
  <c r="F8" i="14"/>
  <c r="C8" i="14"/>
  <c r="B8" i="14"/>
  <c r="AJ7" i="14"/>
  <c r="AF7" i="14"/>
  <c r="AB7" i="14"/>
  <c r="X7" i="14"/>
  <c r="T7" i="14"/>
  <c r="P7" i="14"/>
  <c r="L7" i="14"/>
  <c r="H7" i="14"/>
  <c r="G7" i="14"/>
  <c r="K7" i="14" s="1"/>
  <c r="D7" i="14"/>
  <c r="E7" i="14" s="1"/>
  <c r="AJ6" i="14"/>
  <c r="AF6" i="14"/>
  <c r="AB6" i="14"/>
  <c r="X6" i="14"/>
  <c r="T6" i="14"/>
  <c r="P6" i="14"/>
  <c r="L6" i="14"/>
  <c r="H6" i="14"/>
  <c r="G6" i="14"/>
  <c r="K6" i="14" s="1"/>
  <c r="D6" i="14"/>
  <c r="E6" i="14" s="1"/>
  <c r="AJ5" i="14"/>
  <c r="AF5" i="14"/>
  <c r="AB5" i="14"/>
  <c r="X5" i="14"/>
  <c r="T5" i="14"/>
  <c r="P5" i="14"/>
  <c r="L5" i="14"/>
  <c r="H5" i="14"/>
  <c r="G5" i="14"/>
  <c r="K5" i="14" s="1"/>
  <c r="O5" i="14" s="1"/>
  <c r="S5" i="14" s="1"/>
  <c r="W5" i="14" s="1"/>
  <c r="D5" i="14"/>
  <c r="E5" i="14" s="1"/>
  <c r="AJ4" i="14"/>
  <c r="AF4" i="14"/>
  <c r="AB4" i="14"/>
  <c r="X4" i="14"/>
  <c r="T4" i="14"/>
  <c r="P4" i="14"/>
  <c r="L4" i="14"/>
  <c r="H4" i="14"/>
  <c r="G4" i="14"/>
  <c r="K4" i="14" s="1"/>
  <c r="D4" i="14"/>
  <c r="E4" i="14" s="1"/>
  <c r="J24" i="14" l="1"/>
  <c r="C24" i="14"/>
  <c r="I18" i="14"/>
  <c r="H14" i="14"/>
  <c r="K17" i="14"/>
  <c r="M17" i="14" s="1"/>
  <c r="AF17" i="14"/>
  <c r="I19" i="14"/>
  <c r="AF14" i="14"/>
  <c r="C25" i="14"/>
  <c r="K20" i="14"/>
  <c r="M20" i="14" s="1"/>
  <c r="G17" i="14"/>
  <c r="G21" i="14" s="1"/>
  <c r="D14" i="15"/>
  <c r="T14" i="15"/>
  <c r="AB17" i="15"/>
  <c r="AB21" i="15" s="1"/>
  <c r="AF17" i="15"/>
  <c r="AF21" i="15" s="1"/>
  <c r="P17" i="18"/>
  <c r="R17" i="18" s="1"/>
  <c r="R20" i="18"/>
  <c r="T20" i="18"/>
  <c r="AJ17" i="18"/>
  <c r="AL17" i="18" s="1"/>
  <c r="AN18" i="18"/>
  <c r="J24" i="18"/>
  <c r="E25" i="18"/>
  <c r="F25" i="18" s="1"/>
  <c r="V19" i="18"/>
  <c r="X19" i="18"/>
  <c r="AB19" i="18" s="1"/>
  <c r="AD19" i="18" s="1"/>
  <c r="T10" i="18"/>
  <c r="R10" i="18"/>
  <c r="P14" i="18"/>
  <c r="R14" i="18" s="1"/>
  <c r="P22" i="18"/>
  <c r="N22" i="18"/>
  <c r="AB11" i="18"/>
  <c r="Z11" i="18"/>
  <c r="J25" i="18"/>
  <c r="T4" i="18"/>
  <c r="R4" i="18"/>
  <c r="P8" i="18"/>
  <c r="X7" i="18"/>
  <c r="V7" i="18"/>
  <c r="R16" i="18"/>
  <c r="T16" i="18"/>
  <c r="N8" i="18"/>
  <c r="AB13" i="18"/>
  <c r="Z13" i="18"/>
  <c r="P21" i="18"/>
  <c r="N21" i="18"/>
  <c r="L24" i="18"/>
  <c r="N24" i="18" s="1"/>
  <c r="X23" i="18"/>
  <c r="V23" i="18"/>
  <c r="X5" i="18"/>
  <c r="V5" i="18"/>
  <c r="R15" i="18"/>
  <c r="T15" i="18"/>
  <c r="X6" i="18"/>
  <c r="V6" i="18"/>
  <c r="AB12" i="18"/>
  <c r="Z12" i="18"/>
  <c r="AB18" i="18"/>
  <c r="Z18" i="18"/>
  <c r="AF8" i="15"/>
  <c r="E10" i="15"/>
  <c r="AB14" i="15"/>
  <c r="T8" i="15"/>
  <c r="AB8" i="15"/>
  <c r="D8" i="15"/>
  <c r="T8" i="14"/>
  <c r="AH24" i="14"/>
  <c r="AH25" i="14" s="1"/>
  <c r="AD24" i="14"/>
  <c r="AD25" i="14" s="1"/>
  <c r="Z24" i="14"/>
  <c r="Z25" i="14" s="1"/>
  <c r="V24" i="14"/>
  <c r="V25" i="14" s="1"/>
  <c r="R24" i="14"/>
  <c r="R25" i="14" s="1"/>
  <c r="N24" i="14"/>
  <c r="N25" i="14" s="1"/>
  <c r="J25" i="14"/>
  <c r="G14" i="14"/>
  <c r="I10" i="14"/>
  <c r="K10" i="14"/>
  <c r="O10" i="14" s="1"/>
  <c r="I5" i="14"/>
  <c r="M18" i="14"/>
  <c r="B24" i="14"/>
  <c r="B25" i="14" s="1"/>
  <c r="P25" i="14" s="1"/>
  <c r="P14" i="14"/>
  <c r="AF8" i="14"/>
  <c r="X14" i="14"/>
  <c r="AJ14" i="14"/>
  <c r="I7" i="14"/>
  <c r="M7" i="14"/>
  <c r="I6" i="14"/>
  <c r="M6" i="14"/>
  <c r="M5" i="14"/>
  <c r="AB8" i="14"/>
  <c r="AJ8" i="14"/>
  <c r="P8" i="14"/>
  <c r="AN15" i="15"/>
  <c r="AF14" i="15"/>
  <c r="E15" i="15"/>
  <c r="D21" i="15"/>
  <c r="AI18" i="15"/>
  <c r="AG18" i="15"/>
  <c r="AE17" i="15"/>
  <c r="T17" i="15"/>
  <c r="T21" i="15" s="1"/>
  <c r="AI20" i="15"/>
  <c r="AG20" i="15"/>
  <c r="AI19" i="15"/>
  <c r="AG19" i="15"/>
  <c r="M4" i="14"/>
  <c r="O4" i="14"/>
  <c r="K8" i="14"/>
  <c r="Y5" i="14"/>
  <c r="AA5" i="14"/>
  <c r="D8" i="14"/>
  <c r="O18" i="14"/>
  <c r="F25" i="14"/>
  <c r="K16" i="14"/>
  <c r="I16" i="14"/>
  <c r="I14" i="14"/>
  <c r="I4" i="14"/>
  <c r="Q5" i="14"/>
  <c r="G8" i="14"/>
  <c r="O11" i="14"/>
  <c r="M11" i="14"/>
  <c r="O12" i="14"/>
  <c r="M12" i="14"/>
  <c r="O13" i="14"/>
  <c r="M13" i="14"/>
  <c r="P24" i="14"/>
  <c r="O20" i="14"/>
  <c r="U5" i="14"/>
  <c r="O7" i="14"/>
  <c r="L8" i="14"/>
  <c r="O6" i="14"/>
  <c r="H8" i="14"/>
  <c r="X8" i="14"/>
  <c r="E10" i="14"/>
  <c r="E14" i="14"/>
  <c r="K15" i="14"/>
  <c r="I15" i="14"/>
  <c r="AB21" i="14"/>
  <c r="AJ21" i="14"/>
  <c r="X21" i="14"/>
  <c r="P21" i="14"/>
  <c r="L21" i="14"/>
  <c r="H21" i="14"/>
  <c r="AB14" i="14"/>
  <c r="AB24" i="14" s="1"/>
  <c r="I11" i="14"/>
  <c r="I12" i="14"/>
  <c r="I13" i="14"/>
  <c r="AL24" i="14"/>
  <c r="AL25" i="14" s="1"/>
  <c r="AM26" i="18" s="1"/>
  <c r="AM27" i="18" s="1"/>
  <c r="AF21" i="14"/>
  <c r="O17" i="14"/>
  <c r="Q17" i="14" s="1"/>
  <c r="O19" i="14"/>
  <c r="T17" i="14"/>
  <c r="T21" i="14" s="1"/>
  <c r="T24" i="14" s="1"/>
  <c r="K23" i="14"/>
  <c r="I23" i="14"/>
  <c r="D21" i="14"/>
  <c r="D24" i="14" s="1"/>
  <c r="AJ23" i="13"/>
  <c r="AF23" i="13"/>
  <c r="AB23" i="13"/>
  <c r="X23" i="13"/>
  <c r="T23" i="13"/>
  <c r="P23" i="13"/>
  <c r="L23" i="13"/>
  <c r="H23" i="13"/>
  <c r="G23" i="13"/>
  <c r="D23" i="13"/>
  <c r="E23" i="13" s="1"/>
  <c r="AJ22" i="13"/>
  <c r="AF22" i="13"/>
  <c r="AB22" i="13"/>
  <c r="X22" i="13"/>
  <c r="T22" i="13"/>
  <c r="P22" i="13"/>
  <c r="L22" i="13"/>
  <c r="H22" i="13"/>
  <c r="E22" i="13"/>
  <c r="N21" i="13"/>
  <c r="F21" i="13"/>
  <c r="C21" i="13"/>
  <c r="B21" i="13"/>
  <c r="AJ20" i="13"/>
  <c r="AF20" i="13"/>
  <c r="AF17" i="13" s="1"/>
  <c r="AB20" i="13"/>
  <c r="AE20" i="13" s="1"/>
  <c r="X20" i="13"/>
  <c r="T20" i="13"/>
  <c r="P20" i="13"/>
  <c r="L20" i="13"/>
  <c r="H20" i="13"/>
  <c r="G20" i="13"/>
  <c r="K20" i="13" s="1"/>
  <c r="M20" i="13" s="1"/>
  <c r="D20" i="13"/>
  <c r="E20" i="13" s="1"/>
  <c r="AJ19" i="13"/>
  <c r="AF19" i="13"/>
  <c r="AE19" i="13"/>
  <c r="AB19" i="13"/>
  <c r="X19" i="13"/>
  <c r="T19" i="13"/>
  <c r="P19" i="13"/>
  <c r="L19" i="13"/>
  <c r="H19" i="13"/>
  <c r="G19" i="13"/>
  <c r="K19" i="13" s="1"/>
  <c r="M19" i="13" s="1"/>
  <c r="D19" i="13"/>
  <c r="E19" i="13" s="1"/>
  <c r="AJ18" i="13"/>
  <c r="AF18" i="13"/>
  <c r="AB18" i="13"/>
  <c r="AB17" i="13" s="1"/>
  <c r="X18" i="13"/>
  <c r="T18" i="13"/>
  <c r="P18" i="13"/>
  <c r="L18" i="13"/>
  <c r="H18" i="13"/>
  <c r="G18" i="13"/>
  <c r="K18" i="13" s="1"/>
  <c r="D18" i="13"/>
  <c r="E18" i="13" s="1"/>
  <c r="AL17" i="13"/>
  <c r="AL21" i="13" s="1"/>
  <c r="AJ17" i="13"/>
  <c r="AH17" i="13"/>
  <c r="AH21" i="13" s="1"/>
  <c r="AD17" i="13"/>
  <c r="AD21" i="13" s="1"/>
  <c r="Z17" i="13"/>
  <c r="Z21" i="13" s="1"/>
  <c r="X17" i="13"/>
  <c r="V17" i="13"/>
  <c r="V21" i="13" s="1"/>
  <c r="R17" i="13"/>
  <c r="R21" i="13" s="1"/>
  <c r="P17" i="13"/>
  <c r="L17" i="13"/>
  <c r="J17" i="13"/>
  <c r="J21" i="13" s="1"/>
  <c r="H17" i="13"/>
  <c r="I17" i="13" s="1"/>
  <c r="D17" i="13"/>
  <c r="E17" i="13" s="1"/>
  <c r="AJ16" i="13"/>
  <c r="AM16" i="13" s="1"/>
  <c r="AN16" i="13" s="1"/>
  <c r="AF16" i="13"/>
  <c r="AB16" i="13"/>
  <c r="X16" i="13"/>
  <c r="T16" i="13"/>
  <c r="P16" i="13"/>
  <c r="L16" i="13"/>
  <c r="H16" i="13"/>
  <c r="G16" i="13"/>
  <c r="G22" i="13" s="1"/>
  <c r="D16" i="13"/>
  <c r="E16" i="13" s="1"/>
  <c r="AJ15" i="13"/>
  <c r="AM15" i="13" s="1"/>
  <c r="AF15" i="13"/>
  <c r="AB15" i="13"/>
  <c r="X15" i="13"/>
  <c r="T15" i="13"/>
  <c r="P15" i="13"/>
  <c r="L15" i="13"/>
  <c r="H15" i="13"/>
  <c r="G15" i="13"/>
  <c r="D15" i="13"/>
  <c r="AL14" i="13"/>
  <c r="AH14" i="13"/>
  <c r="AD14" i="13"/>
  <c r="Z14" i="13"/>
  <c r="V14" i="13"/>
  <c r="R14" i="13"/>
  <c r="N14" i="13"/>
  <c r="N24" i="13" s="1"/>
  <c r="J14" i="13"/>
  <c r="F14" i="13"/>
  <c r="C14" i="13"/>
  <c r="B14" i="13"/>
  <c r="B24" i="13" s="1"/>
  <c r="L24" i="13" s="1"/>
  <c r="AJ13" i="13"/>
  <c r="AF13" i="13"/>
  <c r="AB13" i="13"/>
  <c r="X13" i="13"/>
  <c r="T13" i="13"/>
  <c r="P13" i="13"/>
  <c r="L13" i="13"/>
  <c r="H13" i="13"/>
  <c r="G13" i="13"/>
  <c r="K13" i="13" s="1"/>
  <c r="D13" i="13"/>
  <c r="E13" i="13" s="1"/>
  <c r="AJ12" i="13"/>
  <c r="AF12" i="13"/>
  <c r="AB12" i="13"/>
  <c r="X12" i="13"/>
  <c r="T12" i="13"/>
  <c r="P12" i="13"/>
  <c r="L12" i="13"/>
  <c r="H12" i="13"/>
  <c r="I12" i="13" s="1"/>
  <c r="G12" i="13"/>
  <c r="K12" i="13" s="1"/>
  <c r="E12" i="13"/>
  <c r="D12" i="13"/>
  <c r="AJ11" i="13"/>
  <c r="AF11" i="13"/>
  <c r="AB11" i="13"/>
  <c r="X11" i="13"/>
  <c r="T11" i="13"/>
  <c r="P11" i="13"/>
  <c r="L11" i="13"/>
  <c r="H11" i="13"/>
  <c r="I11" i="13" s="1"/>
  <c r="G11" i="13"/>
  <c r="K11" i="13" s="1"/>
  <c r="O11" i="13" s="1"/>
  <c r="D11" i="13"/>
  <c r="E11" i="13" s="1"/>
  <c r="AJ10" i="13"/>
  <c r="AF10" i="13"/>
  <c r="AB10" i="13"/>
  <c r="X10" i="13"/>
  <c r="T10" i="13"/>
  <c r="P10" i="13"/>
  <c r="L10" i="13"/>
  <c r="H10" i="13"/>
  <c r="G10" i="13"/>
  <c r="K10" i="13" s="1"/>
  <c r="M10" i="13" s="1"/>
  <c r="E10" i="13"/>
  <c r="D10" i="13"/>
  <c r="AJ9" i="13"/>
  <c r="P9" i="13"/>
  <c r="AL8" i="13"/>
  <c r="AH8" i="13"/>
  <c r="AD8" i="13"/>
  <c r="Z8" i="13"/>
  <c r="V8" i="13"/>
  <c r="R8" i="13"/>
  <c r="N8" i="13"/>
  <c r="N25" i="13" s="1"/>
  <c r="J8" i="13"/>
  <c r="F8" i="13"/>
  <c r="C8" i="13"/>
  <c r="B8" i="13"/>
  <c r="B25" i="13" s="1"/>
  <c r="AJ7" i="13"/>
  <c r="AF7" i="13"/>
  <c r="AB7" i="13"/>
  <c r="X7" i="13"/>
  <c r="T7" i="13"/>
  <c r="P7" i="13"/>
  <c r="L7" i="13"/>
  <c r="H7" i="13"/>
  <c r="I7" i="13" s="1"/>
  <c r="G7" i="13"/>
  <c r="K7" i="13" s="1"/>
  <c r="D7" i="13"/>
  <c r="E7" i="13" s="1"/>
  <c r="AJ6" i="13"/>
  <c r="AF6" i="13"/>
  <c r="AB6" i="13"/>
  <c r="X6" i="13"/>
  <c r="T6" i="13"/>
  <c r="P6" i="13"/>
  <c r="L6" i="13"/>
  <c r="H6" i="13"/>
  <c r="G6" i="13"/>
  <c r="K6" i="13" s="1"/>
  <c r="M6" i="13" s="1"/>
  <c r="D6" i="13"/>
  <c r="E6" i="13" s="1"/>
  <c r="AJ5" i="13"/>
  <c r="AF5" i="13"/>
  <c r="AB5" i="13"/>
  <c r="X5" i="13"/>
  <c r="T5" i="13"/>
  <c r="P5" i="13"/>
  <c r="L5" i="13"/>
  <c r="H5" i="13"/>
  <c r="G5" i="13"/>
  <c r="K5" i="13" s="1"/>
  <c r="D5" i="13"/>
  <c r="E5" i="13" s="1"/>
  <c r="AJ4" i="13"/>
  <c r="AF4" i="13"/>
  <c r="AB4" i="13"/>
  <c r="X4" i="13"/>
  <c r="T4" i="13"/>
  <c r="P4" i="13"/>
  <c r="L4" i="13"/>
  <c r="H4" i="13"/>
  <c r="G4" i="13"/>
  <c r="D4" i="13"/>
  <c r="AJ23" i="12"/>
  <c r="AF23" i="12"/>
  <c r="AB23" i="12"/>
  <c r="X23" i="12"/>
  <c r="T23" i="12"/>
  <c r="P23" i="12"/>
  <c r="L23" i="12"/>
  <c r="H23" i="12"/>
  <c r="G23" i="12"/>
  <c r="D23" i="12"/>
  <c r="E23" i="12" s="1"/>
  <c r="AJ22" i="12"/>
  <c r="AF22" i="12"/>
  <c r="AB22" i="12"/>
  <c r="X22" i="12"/>
  <c r="T22" i="12"/>
  <c r="P22" i="12"/>
  <c r="L22" i="12"/>
  <c r="H22" i="12"/>
  <c r="E22" i="12"/>
  <c r="N21" i="12"/>
  <c r="F21" i="12"/>
  <c r="C21" i="12"/>
  <c r="B21" i="12"/>
  <c r="AJ20" i="12"/>
  <c r="AF20" i="12"/>
  <c r="AE20" i="12"/>
  <c r="AB20" i="12"/>
  <c r="X20" i="12"/>
  <c r="T20" i="12"/>
  <c r="P20" i="12"/>
  <c r="L20" i="12"/>
  <c r="H20" i="12"/>
  <c r="G20" i="12"/>
  <c r="K20" i="12" s="1"/>
  <c r="M20" i="12" s="1"/>
  <c r="D20" i="12"/>
  <c r="E20" i="12" s="1"/>
  <c r="AJ19" i="12"/>
  <c r="AF19" i="12"/>
  <c r="AB19" i="12"/>
  <c r="AE19" i="12" s="1"/>
  <c r="X19" i="12"/>
  <c r="T19" i="12"/>
  <c r="P19" i="12"/>
  <c r="L19" i="12"/>
  <c r="H19" i="12"/>
  <c r="G19" i="12"/>
  <c r="K19" i="12" s="1"/>
  <c r="D19" i="12"/>
  <c r="E19" i="12" s="1"/>
  <c r="AJ18" i="12"/>
  <c r="AF18" i="12"/>
  <c r="AF17" i="12" s="1"/>
  <c r="AB18" i="12"/>
  <c r="X18" i="12"/>
  <c r="T18" i="12"/>
  <c r="P18" i="12"/>
  <c r="L18" i="12"/>
  <c r="H18" i="12"/>
  <c r="G18" i="12"/>
  <c r="K18" i="12" s="1"/>
  <c r="D18" i="12"/>
  <c r="E18" i="12" s="1"/>
  <c r="AL17" i="12"/>
  <c r="AL21" i="12" s="1"/>
  <c r="AJ17" i="12"/>
  <c r="AH17" i="12"/>
  <c r="AH21" i="12" s="1"/>
  <c r="AD17" i="12"/>
  <c r="AD21" i="12" s="1"/>
  <c r="Z17" i="12"/>
  <c r="Z21" i="12" s="1"/>
  <c r="X17" i="12"/>
  <c r="V17" i="12"/>
  <c r="V21" i="12" s="1"/>
  <c r="R17" i="12"/>
  <c r="R21" i="12" s="1"/>
  <c r="P17" i="12"/>
  <c r="L17" i="12"/>
  <c r="J17" i="12"/>
  <c r="K17" i="12" s="1"/>
  <c r="H17" i="12"/>
  <c r="I17" i="12" s="1"/>
  <c r="D17" i="12"/>
  <c r="E17" i="12" s="1"/>
  <c r="AJ16" i="12"/>
  <c r="AM16" i="12" s="1"/>
  <c r="AN16" i="12" s="1"/>
  <c r="AF16" i="12"/>
  <c r="AB16" i="12"/>
  <c r="X16" i="12"/>
  <c r="T16" i="12"/>
  <c r="P16" i="12"/>
  <c r="L16" i="12"/>
  <c r="H16" i="12"/>
  <c r="G16" i="12"/>
  <c r="G22" i="12" s="1"/>
  <c r="D16" i="12"/>
  <c r="E16" i="12" s="1"/>
  <c r="AJ15" i="12"/>
  <c r="AM15" i="12" s="1"/>
  <c r="AF15" i="12"/>
  <c r="AB15" i="12"/>
  <c r="X15" i="12"/>
  <c r="T15" i="12"/>
  <c r="P15" i="12"/>
  <c r="L15" i="12"/>
  <c r="H15" i="12"/>
  <c r="G15" i="12"/>
  <c r="D15" i="12"/>
  <c r="E15" i="12" s="1"/>
  <c r="AL14" i="12"/>
  <c r="AH14" i="12"/>
  <c r="AD14" i="12"/>
  <c r="Z14" i="12"/>
  <c r="V14" i="12"/>
  <c r="R14" i="12"/>
  <c r="N14" i="12"/>
  <c r="N24" i="12" s="1"/>
  <c r="J14" i="12"/>
  <c r="F14" i="12"/>
  <c r="F24" i="12" s="1"/>
  <c r="C14" i="12"/>
  <c r="B14" i="12"/>
  <c r="X14" i="12" s="1"/>
  <c r="AJ13" i="12"/>
  <c r="AF13" i="12"/>
  <c r="AB13" i="12"/>
  <c r="X13" i="12"/>
  <c r="T13" i="12"/>
  <c r="P13" i="12"/>
  <c r="L13" i="12"/>
  <c r="K13" i="12"/>
  <c r="O13" i="12" s="1"/>
  <c r="H13" i="12"/>
  <c r="G13" i="12"/>
  <c r="D13" i="12"/>
  <c r="E13" i="12" s="1"/>
  <c r="AJ12" i="12"/>
  <c r="AF12" i="12"/>
  <c r="AB12" i="12"/>
  <c r="X12" i="12"/>
  <c r="T12" i="12"/>
  <c r="P12" i="12"/>
  <c r="L12" i="12"/>
  <c r="H12" i="12"/>
  <c r="G12" i="12"/>
  <c r="K12" i="12" s="1"/>
  <c r="D12" i="12"/>
  <c r="E12" i="12" s="1"/>
  <c r="AJ11" i="12"/>
  <c r="AF11" i="12"/>
  <c r="AB11" i="12"/>
  <c r="X11" i="12"/>
  <c r="T11" i="12"/>
  <c r="P11" i="12"/>
  <c r="L11" i="12"/>
  <c r="H11" i="12"/>
  <c r="G11" i="12"/>
  <c r="K11" i="12" s="1"/>
  <c r="D11" i="12"/>
  <c r="E11" i="12" s="1"/>
  <c r="AJ10" i="12"/>
  <c r="AF10" i="12"/>
  <c r="AB10" i="12"/>
  <c r="X10" i="12"/>
  <c r="T10" i="12"/>
  <c r="P10" i="12"/>
  <c r="L10" i="12"/>
  <c r="H10" i="12"/>
  <c r="G10" i="12"/>
  <c r="K10" i="12" s="1"/>
  <c r="M10" i="12" s="1"/>
  <c r="E10" i="12"/>
  <c r="D10" i="12"/>
  <c r="AJ9" i="12"/>
  <c r="P9" i="12"/>
  <c r="AL8" i="12"/>
  <c r="AH8" i="12"/>
  <c r="AD8" i="12"/>
  <c r="Z8" i="12"/>
  <c r="V8" i="12"/>
  <c r="R8" i="12"/>
  <c r="N8" i="12"/>
  <c r="N25" i="12" s="1"/>
  <c r="J8" i="12"/>
  <c r="F8" i="12"/>
  <c r="F25" i="12" s="1"/>
  <c r="C8" i="12"/>
  <c r="B8" i="12"/>
  <c r="AJ7" i="12"/>
  <c r="AF7" i="12"/>
  <c r="AB7" i="12"/>
  <c r="X7" i="12"/>
  <c r="T7" i="12"/>
  <c r="P7" i="12"/>
  <c r="L7" i="12"/>
  <c r="I7" i="12"/>
  <c r="H7" i="12"/>
  <c r="G7" i="12"/>
  <c r="K7" i="12" s="1"/>
  <c r="M7" i="12" s="1"/>
  <c r="D7" i="12"/>
  <c r="E7" i="12" s="1"/>
  <c r="AJ6" i="12"/>
  <c r="AF6" i="12"/>
  <c r="AB6" i="12"/>
  <c r="X6" i="12"/>
  <c r="T6" i="12"/>
  <c r="P6" i="12"/>
  <c r="L6" i="12"/>
  <c r="H6" i="12"/>
  <c r="G6" i="12"/>
  <c r="K6" i="12" s="1"/>
  <c r="D6" i="12"/>
  <c r="E6" i="12" s="1"/>
  <c r="AJ5" i="12"/>
  <c r="AF5" i="12"/>
  <c r="AB5" i="12"/>
  <c r="X5" i="12"/>
  <c r="T5" i="12"/>
  <c r="P5" i="12"/>
  <c r="L5" i="12"/>
  <c r="H5" i="12"/>
  <c r="G5" i="12"/>
  <c r="K5" i="12" s="1"/>
  <c r="D5" i="12"/>
  <c r="E5" i="12" s="1"/>
  <c r="AJ4" i="12"/>
  <c r="AF4" i="12"/>
  <c r="AF8" i="12" s="1"/>
  <c r="AB4" i="12"/>
  <c r="X4" i="12"/>
  <c r="T4" i="12"/>
  <c r="P4" i="12"/>
  <c r="L4" i="12"/>
  <c r="H4" i="12"/>
  <c r="G4" i="12"/>
  <c r="D4" i="12"/>
  <c r="AJ5" i="2"/>
  <c r="AJ6" i="2"/>
  <c r="AJ7" i="2"/>
  <c r="AJ9" i="2"/>
  <c r="AJ10" i="2"/>
  <c r="AJ11" i="2"/>
  <c r="AJ12" i="2"/>
  <c r="AJ13" i="2"/>
  <c r="AJ15" i="2"/>
  <c r="AM15" i="2" s="1"/>
  <c r="AN15" i="2" s="1"/>
  <c r="AJ16" i="2"/>
  <c r="AM16" i="2" s="1"/>
  <c r="AN16" i="2" s="1"/>
  <c r="AJ17" i="2"/>
  <c r="AJ18" i="2"/>
  <c r="AJ19" i="2"/>
  <c r="AJ20" i="2"/>
  <c r="AJ22" i="2"/>
  <c r="AJ23" i="2"/>
  <c r="AJ4" i="2"/>
  <c r="AF23" i="2"/>
  <c r="AF22" i="2"/>
  <c r="AF19" i="2"/>
  <c r="AF20" i="2"/>
  <c r="AF18" i="2"/>
  <c r="AF16" i="2"/>
  <c r="AF15" i="2"/>
  <c r="AF11" i="2"/>
  <c r="AF12" i="2"/>
  <c r="AF13" i="2"/>
  <c r="AF10" i="2"/>
  <c r="AF5" i="2"/>
  <c r="AF6" i="2"/>
  <c r="AF7" i="2"/>
  <c r="AF4" i="2"/>
  <c r="AB23" i="2"/>
  <c r="AB22" i="2"/>
  <c r="AB19" i="2"/>
  <c r="AE19" i="2" s="1"/>
  <c r="AI19" i="2" s="1"/>
  <c r="AB20" i="2"/>
  <c r="AE20" i="2" s="1"/>
  <c r="AB18" i="2"/>
  <c r="AE18" i="2" s="1"/>
  <c r="AB16" i="2"/>
  <c r="AB15" i="2"/>
  <c r="AB11" i="2"/>
  <c r="AB12" i="2"/>
  <c r="AB13" i="2"/>
  <c r="AB10" i="2"/>
  <c r="AB5" i="2"/>
  <c r="AB6" i="2"/>
  <c r="AB7" i="2"/>
  <c r="AB4" i="2"/>
  <c r="X5" i="2"/>
  <c r="X6" i="2"/>
  <c r="X7" i="2"/>
  <c r="X10" i="2"/>
  <c r="X11" i="2"/>
  <c r="X12" i="2"/>
  <c r="X13" i="2"/>
  <c r="X15" i="2"/>
  <c r="X16" i="2"/>
  <c r="X17" i="2"/>
  <c r="X18" i="2"/>
  <c r="X19" i="2"/>
  <c r="X20" i="2"/>
  <c r="X22" i="2"/>
  <c r="X23" i="2"/>
  <c r="X4" i="2"/>
  <c r="T23" i="2"/>
  <c r="T22" i="2"/>
  <c r="T19" i="2"/>
  <c r="T20" i="2"/>
  <c r="T18" i="2"/>
  <c r="T16" i="2"/>
  <c r="T15" i="2"/>
  <c r="T11" i="2"/>
  <c r="T12" i="2"/>
  <c r="T13" i="2"/>
  <c r="T10" i="2"/>
  <c r="T5" i="2"/>
  <c r="T6" i="2"/>
  <c r="T7" i="2"/>
  <c r="T4" i="2"/>
  <c r="T8" i="2" s="1"/>
  <c r="V17" i="2"/>
  <c r="Z17" i="2"/>
  <c r="AB17" i="2"/>
  <c r="AD17" i="2"/>
  <c r="AH17" i="2"/>
  <c r="AL17" i="2"/>
  <c r="V14" i="2"/>
  <c r="Z14" i="2"/>
  <c r="AD14" i="2"/>
  <c r="AD14" i="15" s="1"/>
  <c r="AH14" i="2"/>
  <c r="AL14" i="2"/>
  <c r="V8" i="2"/>
  <c r="Z8" i="2"/>
  <c r="AD8" i="2"/>
  <c r="AH8" i="2"/>
  <c r="AH8" i="15" s="1"/>
  <c r="AL8" i="2"/>
  <c r="R17" i="2"/>
  <c r="R14" i="2"/>
  <c r="R8" i="2"/>
  <c r="P5" i="2"/>
  <c r="P6" i="2"/>
  <c r="P7" i="2"/>
  <c r="P9" i="2"/>
  <c r="P10" i="2"/>
  <c r="P11" i="2"/>
  <c r="P12" i="2"/>
  <c r="P13" i="2"/>
  <c r="P15" i="2"/>
  <c r="P16" i="2"/>
  <c r="P17" i="2"/>
  <c r="P18" i="2"/>
  <c r="P19" i="2"/>
  <c r="P20" i="2"/>
  <c r="P22" i="2"/>
  <c r="P23" i="2"/>
  <c r="P4" i="2"/>
  <c r="N21" i="2"/>
  <c r="N21" i="15" s="1"/>
  <c r="N14" i="2"/>
  <c r="N8" i="2"/>
  <c r="L10" i="2"/>
  <c r="L11" i="2"/>
  <c r="L12" i="2"/>
  <c r="L13" i="2"/>
  <c r="L15" i="2"/>
  <c r="L16" i="2"/>
  <c r="L17" i="2"/>
  <c r="L18" i="2"/>
  <c r="L19" i="2"/>
  <c r="L20" i="2"/>
  <c r="L22" i="2"/>
  <c r="L23" i="2"/>
  <c r="L5" i="2"/>
  <c r="L6" i="2"/>
  <c r="L7" i="2"/>
  <c r="L4" i="2"/>
  <c r="Z14" i="15" l="1"/>
  <c r="I6" i="12"/>
  <c r="AB17" i="12"/>
  <c r="AL14" i="15"/>
  <c r="V14" i="15"/>
  <c r="AB8" i="12"/>
  <c r="M5" i="12"/>
  <c r="P14" i="12"/>
  <c r="AE18" i="12"/>
  <c r="M19" i="12"/>
  <c r="AB21" i="12"/>
  <c r="H14" i="12"/>
  <c r="M18" i="12"/>
  <c r="AB8" i="13"/>
  <c r="I6" i="13"/>
  <c r="I10" i="13"/>
  <c r="F24" i="13"/>
  <c r="F25" i="13" s="1"/>
  <c r="K17" i="13"/>
  <c r="O17" i="13" s="1"/>
  <c r="AE18" i="13"/>
  <c r="R24" i="13"/>
  <c r="M13" i="13"/>
  <c r="D21" i="13"/>
  <c r="AF21" i="13"/>
  <c r="M18" i="13"/>
  <c r="R17" i="15"/>
  <c r="Z8" i="15"/>
  <c r="G8" i="13"/>
  <c r="T8" i="13"/>
  <c r="I5" i="13"/>
  <c r="AE17" i="2"/>
  <c r="AF8" i="2"/>
  <c r="AF17" i="2"/>
  <c r="AF21" i="2" s="1"/>
  <c r="AG19" i="2"/>
  <c r="AB21" i="2"/>
  <c r="T17" i="2"/>
  <c r="T21" i="2" s="1"/>
  <c r="AB8" i="2"/>
  <c r="AB14" i="2"/>
  <c r="AK19" i="2"/>
  <c r="D24" i="15"/>
  <c r="D25" i="15" s="1"/>
  <c r="W26" i="18"/>
  <c r="W27" i="18" s="1"/>
  <c r="V26" i="12"/>
  <c r="V26" i="13"/>
  <c r="V26" i="2"/>
  <c r="AA26" i="18"/>
  <c r="AA27" i="18" s="1"/>
  <c r="Z26" i="12"/>
  <c r="Z26" i="13"/>
  <c r="Z26" i="2"/>
  <c r="AF24" i="14"/>
  <c r="H24" i="14"/>
  <c r="AJ24" i="14"/>
  <c r="S26" i="18"/>
  <c r="S27" i="18" s="1"/>
  <c r="R26" i="2"/>
  <c r="R26" i="13"/>
  <c r="R26" i="12"/>
  <c r="AE26" i="18"/>
  <c r="AE27" i="18" s="1"/>
  <c r="AD26" i="13"/>
  <c r="AD26" i="2"/>
  <c r="AD26" i="12"/>
  <c r="O26" i="18"/>
  <c r="O27" i="18" s="1"/>
  <c r="N26" i="13"/>
  <c r="N27" i="13" s="1"/>
  <c r="N26" i="2"/>
  <c r="N26" i="12"/>
  <c r="N27" i="12" s="1"/>
  <c r="X24" i="14"/>
  <c r="AI26" i="18"/>
  <c r="AI27" i="18" s="1"/>
  <c r="AH26" i="2"/>
  <c r="AH26" i="12"/>
  <c r="AH26" i="13"/>
  <c r="I17" i="14"/>
  <c r="L24" i="14"/>
  <c r="G26" i="18"/>
  <c r="G27" i="18" s="1"/>
  <c r="F26" i="12"/>
  <c r="F27" i="12" s="1"/>
  <c r="F26" i="2"/>
  <c r="F26" i="15" s="1"/>
  <c r="F26" i="13"/>
  <c r="M10" i="14"/>
  <c r="K26" i="18"/>
  <c r="K27" i="18" s="1"/>
  <c r="J26" i="12"/>
  <c r="J26" i="13"/>
  <c r="J26" i="2"/>
  <c r="D26" i="18"/>
  <c r="C26" i="2"/>
  <c r="C26" i="13"/>
  <c r="G26" i="13" s="1"/>
  <c r="K26" i="13" s="1"/>
  <c r="C26" i="12"/>
  <c r="Z24" i="12"/>
  <c r="G8" i="12"/>
  <c r="T14" i="12"/>
  <c r="R24" i="12"/>
  <c r="R25" i="12" s="1"/>
  <c r="R27" i="12" s="1"/>
  <c r="T8" i="12"/>
  <c r="I5" i="12"/>
  <c r="D14" i="12"/>
  <c r="E14" i="12" s="1"/>
  <c r="M13" i="12"/>
  <c r="C24" i="12"/>
  <c r="C25" i="12" s="1"/>
  <c r="C27" i="12" s="1"/>
  <c r="L14" i="12"/>
  <c r="V24" i="12"/>
  <c r="V25" i="12" s="1"/>
  <c r="V27" i="12" s="1"/>
  <c r="AH24" i="12"/>
  <c r="AH25" i="12" s="1"/>
  <c r="AH27" i="12" s="1"/>
  <c r="I18" i="12"/>
  <c r="I19" i="12"/>
  <c r="I20" i="12"/>
  <c r="J21" i="12"/>
  <c r="J24" i="12" s="1"/>
  <c r="J25" i="12" s="1"/>
  <c r="AD8" i="15"/>
  <c r="I4" i="12"/>
  <c r="M6" i="12"/>
  <c r="Z25" i="12"/>
  <c r="AG17" i="15"/>
  <c r="M7" i="13"/>
  <c r="O7" i="13"/>
  <c r="S7" i="13" s="1"/>
  <c r="W7" i="13" s="1"/>
  <c r="O12" i="13"/>
  <c r="M12" i="13"/>
  <c r="AH24" i="13"/>
  <c r="AH25" i="13" s="1"/>
  <c r="AH27" i="13" s="1"/>
  <c r="AL8" i="15"/>
  <c r="V8" i="15"/>
  <c r="I4" i="13"/>
  <c r="G14" i="13"/>
  <c r="V24" i="13"/>
  <c r="V25" i="13" s="1"/>
  <c r="V27" i="13" s="1"/>
  <c r="AL24" i="13"/>
  <c r="AL25" i="13" s="1"/>
  <c r="D8" i="13"/>
  <c r="O6" i="13"/>
  <c r="S6" i="13" s="1"/>
  <c r="W6" i="13" s="1"/>
  <c r="M11" i="13"/>
  <c r="I13" i="13"/>
  <c r="E21" i="13"/>
  <c r="AB21" i="13"/>
  <c r="Q17" i="13"/>
  <c r="I18" i="13"/>
  <c r="I19" i="13"/>
  <c r="I20" i="13"/>
  <c r="P24" i="13"/>
  <c r="R14" i="15"/>
  <c r="AF8" i="13"/>
  <c r="R25" i="13"/>
  <c r="D14" i="13"/>
  <c r="D24" i="13" s="1"/>
  <c r="K14" i="13"/>
  <c r="AD24" i="13"/>
  <c r="AD25" i="13" s="1"/>
  <c r="E15" i="13"/>
  <c r="AB24" i="15"/>
  <c r="AB25" i="15" s="1"/>
  <c r="N8" i="15"/>
  <c r="V21" i="2"/>
  <c r="V21" i="15" s="1"/>
  <c r="V17" i="15"/>
  <c r="N24" i="2"/>
  <c r="N24" i="15" s="1"/>
  <c r="N14" i="15"/>
  <c r="AL21" i="2"/>
  <c r="AL21" i="15" s="1"/>
  <c r="AL17" i="15"/>
  <c r="AD21" i="2"/>
  <c r="AD21" i="15" s="1"/>
  <c r="AD17" i="15"/>
  <c r="R8" i="15"/>
  <c r="AF14" i="2"/>
  <c r="AG20" i="2"/>
  <c r="AI20" i="2"/>
  <c r="AM19" i="2"/>
  <c r="AN19" i="2" s="1"/>
  <c r="AG18" i="2"/>
  <c r="AI18" i="2"/>
  <c r="AH21" i="2"/>
  <c r="AH21" i="15" s="1"/>
  <c r="AH17" i="15"/>
  <c r="T24" i="15"/>
  <c r="AF24" i="15"/>
  <c r="AF25" i="15" s="1"/>
  <c r="R21" i="2"/>
  <c r="AH14" i="15"/>
  <c r="Z21" i="2"/>
  <c r="Z21" i="15" s="1"/>
  <c r="Z17" i="15"/>
  <c r="T17" i="18"/>
  <c r="V17" i="18" s="1"/>
  <c r="V20" i="18"/>
  <c r="X20" i="18"/>
  <c r="AN17" i="18"/>
  <c r="AO18" i="18"/>
  <c r="Z19" i="18"/>
  <c r="L25" i="18"/>
  <c r="N25" i="18" s="1"/>
  <c r="V10" i="18"/>
  <c r="X10" i="18"/>
  <c r="T14" i="18"/>
  <c r="V14" i="18" s="1"/>
  <c r="AD18" i="18"/>
  <c r="AF13" i="18"/>
  <c r="AD13" i="18"/>
  <c r="X16" i="18"/>
  <c r="V16" i="18"/>
  <c r="X4" i="18"/>
  <c r="T8" i="18"/>
  <c r="V4" i="18"/>
  <c r="AF11" i="18"/>
  <c r="AD11" i="18"/>
  <c r="Z23" i="18"/>
  <c r="AB23" i="18"/>
  <c r="AB7" i="18"/>
  <c r="Z7" i="18"/>
  <c r="AB6" i="18"/>
  <c r="Z6" i="18"/>
  <c r="AB5" i="18"/>
  <c r="Z5" i="18"/>
  <c r="AD12" i="18"/>
  <c r="AF12" i="18"/>
  <c r="T21" i="18"/>
  <c r="X15" i="18"/>
  <c r="V15" i="18"/>
  <c r="R21" i="18"/>
  <c r="P24" i="18"/>
  <c r="R24" i="18" s="1"/>
  <c r="R8" i="18"/>
  <c r="T22" i="18"/>
  <c r="R22" i="18"/>
  <c r="AL26" i="12"/>
  <c r="AL26" i="13"/>
  <c r="AL26" i="2"/>
  <c r="AF25" i="14"/>
  <c r="K14" i="14"/>
  <c r="M14" i="14" s="1"/>
  <c r="Q10" i="14"/>
  <c r="S10" i="14"/>
  <c r="O14" i="14"/>
  <c r="Q14" i="14" s="1"/>
  <c r="H25" i="14"/>
  <c r="AJ25" i="14"/>
  <c r="L25" i="14"/>
  <c r="X25" i="14"/>
  <c r="T25" i="14"/>
  <c r="E21" i="14"/>
  <c r="I21" i="14"/>
  <c r="AB25" i="14"/>
  <c r="AM20" i="15"/>
  <c r="AN20" i="15" s="1"/>
  <c r="AK20" i="15"/>
  <c r="AM18" i="15"/>
  <c r="AI17" i="15"/>
  <c r="AK17" i="15" s="1"/>
  <c r="AK18" i="15"/>
  <c r="AM19" i="15"/>
  <c r="AN19" i="15" s="1"/>
  <c r="AK19" i="15"/>
  <c r="S7" i="14"/>
  <c r="Q7" i="14"/>
  <c r="G24" i="14"/>
  <c r="I24" i="14" s="1"/>
  <c r="D25" i="14"/>
  <c r="O23" i="14"/>
  <c r="M23" i="14"/>
  <c r="S11" i="14"/>
  <c r="Q11" i="14"/>
  <c r="AC5" i="14"/>
  <c r="AE5" i="14"/>
  <c r="M8" i="14"/>
  <c r="S19" i="14"/>
  <c r="Q19" i="14"/>
  <c r="O15" i="14"/>
  <c r="K21" i="14"/>
  <c r="M15" i="14"/>
  <c r="E8" i="14"/>
  <c r="S4" i="14"/>
  <c r="Q4" i="14"/>
  <c r="O8" i="14"/>
  <c r="E24" i="14"/>
  <c r="S6" i="14"/>
  <c r="Q6" i="14"/>
  <c r="I8" i="14"/>
  <c r="S13" i="14"/>
  <c r="Q13" i="14"/>
  <c r="K22" i="14"/>
  <c r="I22" i="14"/>
  <c r="S18" i="14"/>
  <c r="Q18" i="14"/>
  <c r="S20" i="14"/>
  <c r="Q20" i="14"/>
  <c r="S12" i="14"/>
  <c r="Q12" i="14"/>
  <c r="O16" i="14"/>
  <c r="M16" i="14"/>
  <c r="Q11" i="13"/>
  <c r="S11" i="13"/>
  <c r="S12" i="13"/>
  <c r="Q12" i="13"/>
  <c r="K22" i="13"/>
  <c r="I22" i="13"/>
  <c r="M5" i="13"/>
  <c r="O5" i="13"/>
  <c r="K23" i="13"/>
  <c r="I23" i="13"/>
  <c r="E4" i="13"/>
  <c r="K4" i="13"/>
  <c r="O10" i="13"/>
  <c r="T14" i="13"/>
  <c r="AJ21" i="13"/>
  <c r="X21" i="13"/>
  <c r="P21" i="13"/>
  <c r="L21" i="13"/>
  <c r="H21" i="13"/>
  <c r="AJ24" i="13"/>
  <c r="AJ25" i="13"/>
  <c r="AJ27" i="13" s="1"/>
  <c r="X25" i="13"/>
  <c r="T25" i="13"/>
  <c r="P25" i="13"/>
  <c r="L25" i="13"/>
  <c r="H25" i="13"/>
  <c r="K15" i="13"/>
  <c r="I15" i="13"/>
  <c r="G21" i="13"/>
  <c r="I21" i="13" s="1"/>
  <c r="AN15" i="13"/>
  <c r="O18" i="13"/>
  <c r="AI19" i="13"/>
  <c r="AG19" i="13"/>
  <c r="O20" i="13"/>
  <c r="B27" i="13"/>
  <c r="Q7" i="13"/>
  <c r="H8" i="13"/>
  <c r="I8" i="13" s="1"/>
  <c r="L8" i="13"/>
  <c r="P8" i="13"/>
  <c r="X8" i="13"/>
  <c r="AJ8" i="13"/>
  <c r="AF14" i="13"/>
  <c r="AF24" i="13" s="1"/>
  <c r="O13" i="13"/>
  <c r="J24" i="13"/>
  <c r="Z24" i="13"/>
  <c r="Z25" i="13" s="1"/>
  <c r="Z27" i="13" s="1"/>
  <c r="AI18" i="13"/>
  <c r="AG18" i="13"/>
  <c r="AE17" i="13"/>
  <c r="AG17" i="13" s="1"/>
  <c r="O19" i="13"/>
  <c r="T17" i="13"/>
  <c r="T21" i="13" s="1"/>
  <c r="AI20" i="13"/>
  <c r="AG20" i="13"/>
  <c r="H24" i="13"/>
  <c r="X24" i="13"/>
  <c r="T28" i="13"/>
  <c r="J25" i="13"/>
  <c r="J27" i="13" s="1"/>
  <c r="E8" i="13"/>
  <c r="AB14" i="13"/>
  <c r="C24" i="13"/>
  <c r="E24" i="13" s="1"/>
  <c r="E14" i="13"/>
  <c r="K16" i="13"/>
  <c r="I16" i="13"/>
  <c r="H14" i="13"/>
  <c r="L14" i="13"/>
  <c r="P14" i="13"/>
  <c r="X14" i="13"/>
  <c r="AJ14" i="13"/>
  <c r="M17" i="13"/>
  <c r="O5" i="12"/>
  <c r="O7" i="12"/>
  <c r="D8" i="12"/>
  <c r="E4" i="12"/>
  <c r="AJ8" i="12"/>
  <c r="X8" i="12"/>
  <c r="P8" i="12"/>
  <c r="L8" i="12"/>
  <c r="H8" i="12"/>
  <c r="K14" i="12"/>
  <c r="O10" i="12"/>
  <c r="O11" i="12"/>
  <c r="M11" i="12"/>
  <c r="O12" i="12"/>
  <c r="M12" i="12"/>
  <c r="I8" i="12"/>
  <c r="O6" i="12"/>
  <c r="AN15" i="12"/>
  <c r="AJ21" i="12"/>
  <c r="X21" i="12"/>
  <c r="P21" i="12"/>
  <c r="L21" i="12"/>
  <c r="H21" i="12"/>
  <c r="K22" i="12"/>
  <c r="I22" i="12"/>
  <c r="K4" i="12"/>
  <c r="I10" i="12"/>
  <c r="Q13" i="12"/>
  <c r="S13" i="12"/>
  <c r="B24" i="12"/>
  <c r="G14" i="12"/>
  <c r="AD24" i="12"/>
  <c r="AD25" i="12" s="1"/>
  <c r="AD27" i="12" s="1"/>
  <c r="AL24" i="12"/>
  <c r="AL25" i="12" s="1"/>
  <c r="AF21" i="12"/>
  <c r="O17" i="12"/>
  <c r="Q17" i="12" s="1"/>
  <c r="M17" i="12"/>
  <c r="AI18" i="12"/>
  <c r="AG18" i="12"/>
  <c r="AE17" i="12"/>
  <c r="AG17" i="12" s="1"/>
  <c r="O19" i="12"/>
  <c r="T17" i="12"/>
  <c r="T21" i="12" s="1"/>
  <c r="AI20" i="12"/>
  <c r="AG20" i="12"/>
  <c r="K15" i="12"/>
  <c r="I15" i="12"/>
  <c r="G21" i="12"/>
  <c r="AF14" i="12"/>
  <c r="K16" i="12"/>
  <c r="I16" i="12"/>
  <c r="K23" i="12"/>
  <c r="I23" i="12"/>
  <c r="AB14" i="12"/>
  <c r="I11" i="12"/>
  <c r="I12" i="12"/>
  <c r="I13" i="12"/>
  <c r="O18" i="12"/>
  <c r="AI19" i="12"/>
  <c r="AG19" i="12"/>
  <c r="O20" i="12"/>
  <c r="AJ14" i="12"/>
  <c r="D21" i="12"/>
  <c r="D24" i="12" s="1"/>
  <c r="AG17" i="2"/>
  <c r="AL24" i="2"/>
  <c r="AB24" i="2"/>
  <c r="Z24" i="2"/>
  <c r="T14" i="2"/>
  <c r="J17" i="2"/>
  <c r="J14" i="2"/>
  <c r="J14" i="15" s="1"/>
  <c r="J8" i="2"/>
  <c r="J8" i="15" s="1"/>
  <c r="O26" i="13" l="1"/>
  <c r="F27" i="13"/>
  <c r="E24" i="12"/>
  <c r="G26" i="12"/>
  <c r="K26" i="12" s="1"/>
  <c r="O26" i="12" s="1"/>
  <c r="S26" i="12" s="1"/>
  <c r="AB24" i="12"/>
  <c r="AB25" i="12" s="1"/>
  <c r="I14" i="13"/>
  <c r="Q6" i="13"/>
  <c r="U7" i="13"/>
  <c r="D25" i="13"/>
  <c r="AB24" i="13"/>
  <c r="AB25" i="13" s="1"/>
  <c r="AB27" i="13" s="1"/>
  <c r="U6" i="13"/>
  <c r="AD26" i="15"/>
  <c r="AB25" i="2"/>
  <c r="AF24" i="2"/>
  <c r="AF25" i="2" s="1"/>
  <c r="T24" i="2"/>
  <c r="N25" i="2"/>
  <c r="N25" i="15" s="1"/>
  <c r="J26" i="15"/>
  <c r="AH26" i="15"/>
  <c r="Z26" i="15"/>
  <c r="V26" i="15"/>
  <c r="AD27" i="13"/>
  <c r="R27" i="13"/>
  <c r="Z27" i="12"/>
  <c r="J27" i="12"/>
  <c r="N26" i="15"/>
  <c r="R26" i="15"/>
  <c r="G26" i="2"/>
  <c r="K26" i="2" s="1"/>
  <c r="O26" i="2" s="1"/>
  <c r="S26" i="2" s="1"/>
  <c r="W26" i="2" s="1"/>
  <c r="AA26" i="2" s="1"/>
  <c r="C26" i="15"/>
  <c r="H26" i="18"/>
  <c r="D27" i="18"/>
  <c r="T24" i="12"/>
  <c r="AL27" i="12"/>
  <c r="AF24" i="12"/>
  <c r="AF25" i="12" s="1"/>
  <c r="AF25" i="13"/>
  <c r="AL27" i="13"/>
  <c r="M14" i="13"/>
  <c r="Z25" i="2"/>
  <c r="Z24" i="15"/>
  <c r="V24" i="2"/>
  <c r="AD24" i="2"/>
  <c r="AH24" i="2"/>
  <c r="K17" i="2"/>
  <c r="J17" i="15"/>
  <c r="R21" i="15"/>
  <c r="R24" i="2"/>
  <c r="AK20" i="2"/>
  <c r="AM20" i="2"/>
  <c r="AN20" i="2" s="1"/>
  <c r="AL25" i="2"/>
  <c r="AL25" i="15" s="1"/>
  <c r="AL24" i="15"/>
  <c r="AM18" i="2"/>
  <c r="AK18" i="2"/>
  <c r="AI17" i="2"/>
  <c r="X17" i="18"/>
  <c r="Z17" i="18" s="1"/>
  <c r="AB20" i="18"/>
  <c r="Z20" i="18"/>
  <c r="AN21" i="18"/>
  <c r="AO21" i="18" s="1"/>
  <c r="AO17" i="18"/>
  <c r="Z10" i="18"/>
  <c r="AB10" i="18"/>
  <c r="X14" i="18"/>
  <c r="Z14" i="18" s="1"/>
  <c r="AD5" i="18"/>
  <c r="AF5" i="18"/>
  <c r="AD7" i="18"/>
  <c r="AF7" i="18"/>
  <c r="AF23" i="18"/>
  <c r="AD23" i="18"/>
  <c r="Z16" i="18"/>
  <c r="AB16" i="18"/>
  <c r="X22" i="18"/>
  <c r="V22" i="18"/>
  <c r="Z15" i="18"/>
  <c r="X21" i="18"/>
  <c r="AB15" i="18"/>
  <c r="V8" i="18"/>
  <c r="V21" i="18"/>
  <c r="T24" i="18"/>
  <c r="V24" i="18" s="1"/>
  <c r="AD6" i="18"/>
  <c r="AF6" i="18"/>
  <c r="X8" i="18"/>
  <c r="AB4" i="18"/>
  <c r="Z4" i="18"/>
  <c r="AH13" i="18"/>
  <c r="AJ13" i="18"/>
  <c r="P25" i="18"/>
  <c r="AH12" i="18"/>
  <c r="AJ12" i="18"/>
  <c r="AH11" i="18"/>
  <c r="AJ11" i="18"/>
  <c r="AL27" i="2"/>
  <c r="AL26" i="15"/>
  <c r="S26" i="13"/>
  <c r="G25" i="14"/>
  <c r="I25" i="14" s="1"/>
  <c r="W10" i="14"/>
  <c r="U10" i="14"/>
  <c r="AN18" i="15"/>
  <c r="AM17" i="15"/>
  <c r="O22" i="14"/>
  <c r="M22" i="14"/>
  <c r="S8" i="14"/>
  <c r="U4" i="14"/>
  <c r="W4" i="14"/>
  <c r="U11" i="14"/>
  <c r="W11" i="14"/>
  <c r="S14" i="14"/>
  <c r="E25" i="14"/>
  <c r="AI5" i="14"/>
  <c r="AG5" i="14"/>
  <c r="S16" i="14"/>
  <c r="Q16" i="14"/>
  <c r="W12" i="14"/>
  <c r="U12" i="14"/>
  <c r="W18" i="14"/>
  <c r="S17" i="14"/>
  <c r="U17" i="14" s="1"/>
  <c r="U18" i="14"/>
  <c r="U13" i="14"/>
  <c r="W13" i="14"/>
  <c r="U6" i="14"/>
  <c r="W6" i="14"/>
  <c r="Q8" i="14"/>
  <c r="W19" i="14"/>
  <c r="U19" i="14"/>
  <c r="K24" i="14"/>
  <c r="W20" i="14"/>
  <c r="U20" i="14"/>
  <c r="S15" i="14"/>
  <c r="Q15" i="14"/>
  <c r="M21" i="14"/>
  <c r="O21" i="14"/>
  <c r="S23" i="14"/>
  <c r="Q23" i="14"/>
  <c r="W7" i="14"/>
  <c r="U7" i="14"/>
  <c r="AM18" i="13"/>
  <c r="AI17" i="13"/>
  <c r="AK17" i="13" s="1"/>
  <c r="AK18" i="13"/>
  <c r="S18" i="13"/>
  <c r="Q18" i="13"/>
  <c r="Q10" i="13"/>
  <c r="S10" i="13"/>
  <c r="O14" i="13"/>
  <c r="S5" i="13"/>
  <c r="Q5" i="13"/>
  <c r="O22" i="13"/>
  <c r="M22" i="13"/>
  <c r="G24" i="13"/>
  <c r="S13" i="13"/>
  <c r="Q13" i="13"/>
  <c r="T24" i="13"/>
  <c r="Y6" i="13"/>
  <c r="AA6" i="13"/>
  <c r="O16" i="13"/>
  <c r="M16" i="13"/>
  <c r="S19" i="13"/>
  <c r="Q19" i="13"/>
  <c r="S20" i="13"/>
  <c r="Q20" i="13"/>
  <c r="O15" i="13"/>
  <c r="K21" i="13"/>
  <c r="M15" i="13"/>
  <c r="C25" i="13"/>
  <c r="O23" i="13"/>
  <c r="M23" i="13"/>
  <c r="Y7" i="13"/>
  <c r="AA7" i="13"/>
  <c r="W11" i="13"/>
  <c r="U11" i="13"/>
  <c r="AM20" i="13"/>
  <c r="AN20" i="13" s="1"/>
  <c r="AK20" i="13"/>
  <c r="AM19" i="13"/>
  <c r="AN19" i="13" s="1"/>
  <c r="AK19" i="13"/>
  <c r="M4" i="13"/>
  <c r="K8" i="13"/>
  <c r="O4" i="13"/>
  <c r="W12" i="13"/>
  <c r="U12" i="13"/>
  <c r="AM18" i="12"/>
  <c r="AI17" i="12"/>
  <c r="AK17" i="12" s="1"/>
  <c r="AK18" i="12"/>
  <c r="S6" i="12"/>
  <c r="Q6" i="12"/>
  <c r="M14" i="12"/>
  <c r="S7" i="12"/>
  <c r="Q7" i="12"/>
  <c r="S18" i="12"/>
  <c r="Q18" i="12"/>
  <c r="E21" i="12"/>
  <c r="S19" i="12"/>
  <c r="Q19" i="12"/>
  <c r="W13" i="12"/>
  <c r="U13" i="12"/>
  <c r="M4" i="12"/>
  <c r="K8" i="12"/>
  <c r="O4" i="12"/>
  <c r="D25" i="12"/>
  <c r="E8" i="12"/>
  <c r="S5" i="12"/>
  <c r="Q5" i="12"/>
  <c r="S20" i="12"/>
  <c r="Q20" i="12"/>
  <c r="O16" i="12"/>
  <c r="M16" i="12"/>
  <c r="I21" i="12"/>
  <c r="S11" i="12"/>
  <c r="Q11" i="12"/>
  <c r="AM19" i="12"/>
  <c r="AN19" i="12" s="1"/>
  <c r="AK19" i="12"/>
  <c r="O23" i="12"/>
  <c r="M23" i="12"/>
  <c r="O15" i="12"/>
  <c r="K21" i="12"/>
  <c r="K24" i="12" s="1"/>
  <c r="M15" i="12"/>
  <c r="T28" i="12"/>
  <c r="AJ24" i="12"/>
  <c r="P24" i="12"/>
  <c r="L24" i="12"/>
  <c r="X24" i="12"/>
  <c r="H24" i="12"/>
  <c r="Q12" i="12"/>
  <c r="S12" i="12"/>
  <c r="AM20" i="12"/>
  <c r="AN20" i="12" s="1"/>
  <c r="AK20" i="12"/>
  <c r="G24" i="12"/>
  <c r="I14" i="12"/>
  <c r="O22" i="12"/>
  <c r="M22" i="12"/>
  <c r="Q10" i="12"/>
  <c r="O14" i="12"/>
  <c r="S10" i="12"/>
  <c r="B25" i="12"/>
  <c r="J21" i="2"/>
  <c r="M17" i="2"/>
  <c r="H10" i="2"/>
  <c r="H11" i="2"/>
  <c r="H12" i="2"/>
  <c r="H13" i="2"/>
  <c r="H15" i="2"/>
  <c r="H16" i="2"/>
  <c r="H17" i="2"/>
  <c r="I17" i="2" s="1"/>
  <c r="H18" i="2"/>
  <c r="H19" i="2"/>
  <c r="H20" i="2"/>
  <c r="H22" i="2"/>
  <c r="H23" i="2"/>
  <c r="H5" i="2"/>
  <c r="H6" i="2"/>
  <c r="H7" i="2"/>
  <c r="H4" i="2"/>
  <c r="G23" i="2"/>
  <c r="D23" i="2"/>
  <c r="E23" i="2" s="1"/>
  <c r="F21" i="2"/>
  <c r="F21" i="15" s="1"/>
  <c r="G16" i="2"/>
  <c r="G18" i="2"/>
  <c r="G19" i="2"/>
  <c r="G20" i="2"/>
  <c r="G15" i="2"/>
  <c r="G11" i="2"/>
  <c r="G12" i="2"/>
  <c r="G13" i="2"/>
  <c r="G10" i="2"/>
  <c r="F14" i="2"/>
  <c r="F14" i="15" s="1"/>
  <c r="G5" i="2"/>
  <c r="G6" i="2"/>
  <c r="G7" i="2"/>
  <c r="G4" i="2"/>
  <c r="G4" i="15" s="1"/>
  <c r="I4" i="15" s="1"/>
  <c r="F8" i="2"/>
  <c r="F8" i="15" s="1"/>
  <c r="E7" i="10"/>
  <c r="F7" i="10"/>
  <c r="G7" i="10"/>
  <c r="H7" i="10"/>
  <c r="I7" i="10"/>
  <c r="J7" i="10"/>
  <c r="K7" i="10"/>
  <c r="L7" i="10"/>
  <c r="M7" i="10"/>
  <c r="M24" i="12" l="1"/>
  <c r="N27" i="2"/>
  <c r="L26" i="18"/>
  <c r="H27" i="18"/>
  <c r="O26" i="15"/>
  <c r="G26" i="15"/>
  <c r="K26" i="15"/>
  <c r="S26" i="15"/>
  <c r="K11" i="2"/>
  <c r="K11" i="15" s="1"/>
  <c r="M11" i="15" s="1"/>
  <c r="G11" i="15"/>
  <c r="I11" i="15" s="1"/>
  <c r="K7" i="2"/>
  <c r="K7" i="15" s="1"/>
  <c r="M7" i="15" s="1"/>
  <c r="G7" i="15"/>
  <c r="I7" i="15" s="1"/>
  <c r="K10" i="2"/>
  <c r="K10" i="15" s="1"/>
  <c r="M10" i="15" s="1"/>
  <c r="G10" i="15"/>
  <c r="I10" i="15" s="1"/>
  <c r="K15" i="2"/>
  <c r="K15" i="15" s="1"/>
  <c r="M15" i="15" s="1"/>
  <c r="G15" i="15"/>
  <c r="I15" i="15" s="1"/>
  <c r="K16" i="2"/>
  <c r="K16" i="15" s="1"/>
  <c r="M16" i="15" s="1"/>
  <c r="G16" i="15"/>
  <c r="I16" i="15" s="1"/>
  <c r="V25" i="2"/>
  <c r="V24" i="15"/>
  <c r="K23" i="2"/>
  <c r="K23" i="15" s="1"/>
  <c r="M23" i="15" s="1"/>
  <c r="G23" i="15"/>
  <c r="I23" i="15" s="1"/>
  <c r="AM17" i="2"/>
  <c r="AN18" i="2"/>
  <c r="AD25" i="2"/>
  <c r="AD24" i="15"/>
  <c r="K6" i="2"/>
  <c r="K6" i="15" s="1"/>
  <c r="M6" i="15" s="1"/>
  <c r="G6" i="15"/>
  <c r="I6" i="15" s="1"/>
  <c r="K13" i="2"/>
  <c r="K13" i="15" s="1"/>
  <c r="M13" i="15" s="1"/>
  <c r="G13" i="15"/>
  <c r="I13" i="15" s="1"/>
  <c r="K20" i="2"/>
  <c r="K20" i="15" s="1"/>
  <c r="M20" i="15" s="1"/>
  <c r="G20" i="15"/>
  <c r="I20" i="15" s="1"/>
  <c r="AK17" i="2"/>
  <c r="O17" i="2"/>
  <c r="K17" i="15"/>
  <c r="M17" i="15" s="1"/>
  <c r="K18" i="2"/>
  <c r="K18" i="15" s="1"/>
  <c r="M18" i="15" s="1"/>
  <c r="G18" i="15"/>
  <c r="I18" i="15" s="1"/>
  <c r="K5" i="2"/>
  <c r="K5" i="15" s="1"/>
  <c r="M5" i="15" s="1"/>
  <c r="G5" i="15"/>
  <c r="I5" i="15" s="1"/>
  <c r="K12" i="2"/>
  <c r="K12" i="15" s="1"/>
  <c r="M12" i="15" s="1"/>
  <c r="G12" i="15"/>
  <c r="I12" i="15" s="1"/>
  <c r="K19" i="2"/>
  <c r="K19" i="15" s="1"/>
  <c r="M19" i="15" s="1"/>
  <c r="G19" i="15"/>
  <c r="I19" i="15" s="1"/>
  <c r="J24" i="2"/>
  <c r="J21" i="15"/>
  <c r="R24" i="15"/>
  <c r="R25" i="2"/>
  <c r="AH24" i="15"/>
  <c r="AH25" i="2"/>
  <c r="Z27" i="2"/>
  <c r="Z25" i="15"/>
  <c r="AD20" i="18"/>
  <c r="AB17" i="18"/>
  <c r="AD17" i="18" s="1"/>
  <c r="AB14" i="18"/>
  <c r="AD14" i="18" s="1"/>
  <c r="AF10" i="18"/>
  <c r="AD10" i="18"/>
  <c r="R25" i="18"/>
  <c r="AD4" i="18"/>
  <c r="AB8" i="18"/>
  <c r="AF4" i="18"/>
  <c r="Z21" i="18"/>
  <c r="X24" i="18"/>
  <c r="Z24" i="18" s="1"/>
  <c r="AF16" i="18"/>
  <c r="AD16" i="18"/>
  <c r="AJ7" i="18"/>
  <c r="AH7" i="18"/>
  <c r="AN13" i="18"/>
  <c r="AO13" i="18" s="1"/>
  <c r="AL13" i="18"/>
  <c r="Z8" i="18"/>
  <c r="AJ6" i="18"/>
  <c r="AH6" i="18"/>
  <c r="AN11" i="18"/>
  <c r="AO11" i="18" s="1"/>
  <c r="AL11" i="18"/>
  <c r="AN12" i="18"/>
  <c r="AO12" i="18" s="1"/>
  <c r="AL12" i="18"/>
  <c r="T25" i="18"/>
  <c r="AJ5" i="18"/>
  <c r="AH5" i="18"/>
  <c r="AF15" i="18"/>
  <c r="AB21" i="18"/>
  <c r="AD15" i="18"/>
  <c r="Z22" i="18"/>
  <c r="AB22" i="18"/>
  <c r="AJ23" i="18"/>
  <c r="AH23" i="18"/>
  <c r="W26" i="12"/>
  <c r="W26" i="13"/>
  <c r="AE26" i="2"/>
  <c r="AA10" i="14"/>
  <c r="Y10" i="14"/>
  <c r="AN17" i="15"/>
  <c r="AM21" i="15"/>
  <c r="M24" i="14"/>
  <c r="K25" i="14"/>
  <c r="M25" i="14" s="1"/>
  <c r="Y12" i="14"/>
  <c r="AA12" i="14"/>
  <c r="W8" i="14"/>
  <c r="AA4" i="14"/>
  <c r="Y4" i="14"/>
  <c r="S22" i="14"/>
  <c r="Q22" i="14"/>
  <c r="U23" i="14"/>
  <c r="W23" i="14"/>
  <c r="U15" i="14"/>
  <c r="S21" i="14"/>
  <c r="U21" i="14" s="1"/>
  <c r="W15" i="14"/>
  <c r="AA6" i="14"/>
  <c r="Y6" i="14"/>
  <c r="U14" i="14"/>
  <c r="Q21" i="14"/>
  <c r="O24" i="14"/>
  <c r="AA19" i="14"/>
  <c r="Y19" i="14"/>
  <c r="U16" i="14"/>
  <c r="W16" i="14"/>
  <c r="AM5" i="14"/>
  <c r="AN5" i="14" s="1"/>
  <c r="AK5" i="14"/>
  <c r="Y11" i="14"/>
  <c r="AA11" i="14"/>
  <c r="W14" i="14"/>
  <c r="U8" i="14"/>
  <c r="AA7" i="14"/>
  <c r="Y7" i="14"/>
  <c r="AA20" i="14"/>
  <c r="Y20" i="14"/>
  <c r="Y13" i="14"/>
  <c r="AA13" i="14"/>
  <c r="W17" i="14"/>
  <c r="Y17" i="14" s="1"/>
  <c r="AA18" i="14"/>
  <c r="Y18" i="14"/>
  <c r="M8" i="13"/>
  <c r="C27" i="13"/>
  <c r="E25" i="13"/>
  <c r="Q14" i="13"/>
  <c r="W20" i="13"/>
  <c r="U20" i="13"/>
  <c r="S16" i="13"/>
  <c r="Q16" i="13"/>
  <c r="S22" i="13"/>
  <c r="Q22" i="13"/>
  <c r="S14" i="13"/>
  <c r="W10" i="13"/>
  <c r="U10" i="13"/>
  <c r="AA12" i="13"/>
  <c r="Y12" i="13"/>
  <c r="M21" i="13"/>
  <c r="O21" i="13"/>
  <c r="Q21" i="13" s="1"/>
  <c r="K24" i="13"/>
  <c r="M24" i="13" s="1"/>
  <c r="AC6" i="13"/>
  <c r="AE6" i="13"/>
  <c r="W13" i="13"/>
  <c r="U13" i="13"/>
  <c r="AC7" i="13"/>
  <c r="AE7" i="13"/>
  <c r="W18" i="13"/>
  <c r="S17" i="13"/>
  <c r="U17" i="13" s="1"/>
  <c r="U18" i="13"/>
  <c r="S4" i="13"/>
  <c r="Q4" i="13"/>
  <c r="O8" i="13"/>
  <c r="AA11" i="13"/>
  <c r="Y11" i="13"/>
  <c r="S23" i="13"/>
  <c r="Q23" i="13"/>
  <c r="S15" i="13"/>
  <c r="Q15" i="13"/>
  <c r="W19" i="13"/>
  <c r="U19" i="13"/>
  <c r="I24" i="13"/>
  <c r="G25" i="13"/>
  <c r="W5" i="13"/>
  <c r="U5" i="13"/>
  <c r="AN18" i="13"/>
  <c r="AM17" i="13"/>
  <c r="S16" i="12"/>
  <c r="Q16" i="12"/>
  <c r="W5" i="12"/>
  <c r="U5" i="12"/>
  <c r="K25" i="12"/>
  <c r="K27" i="12" s="1"/>
  <c r="M8" i="12"/>
  <c r="W18" i="12"/>
  <c r="S17" i="12"/>
  <c r="U17" i="12" s="1"/>
  <c r="U18" i="12"/>
  <c r="Q14" i="12"/>
  <c r="W12" i="12"/>
  <c r="U12" i="12"/>
  <c r="S23" i="12"/>
  <c r="Q23" i="12"/>
  <c r="W11" i="12"/>
  <c r="U11" i="12"/>
  <c r="W19" i="12"/>
  <c r="U19" i="12"/>
  <c r="S22" i="12"/>
  <c r="Q22" i="12"/>
  <c r="I24" i="12"/>
  <c r="G25" i="12"/>
  <c r="G27" i="12" s="1"/>
  <c r="M21" i="12"/>
  <c r="O21" i="12"/>
  <c r="Q21" i="12" s="1"/>
  <c r="W20" i="12"/>
  <c r="U20" i="12"/>
  <c r="W7" i="12"/>
  <c r="U7" i="12"/>
  <c r="W6" i="12"/>
  <c r="U6" i="12"/>
  <c r="W10" i="12"/>
  <c r="U10" i="12"/>
  <c r="S14" i="12"/>
  <c r="AJ25" i="12"/>
  <c r="X25" i="12"/>
  <c r="T25" i="12"/>
  <c r="P25" i="12"/>
  <c r="L25" i="12"/>
  <c r="H25" i="12"/>
  <c r="S15" i="12"/>
  <c r="Q15" i="12"/>
  <c r="S4" i="12"/>
  <c r="Q4" i="12"/>
  <c r="O8" i="12"/>
  <c r="Y13" i="12"/>
  <c r="AA13" i="12"/>
  <c r="E25" i="12"/>
  <c r="AN18" i="12"/>
  <c r="AM17" i="12"/>
  <c r="I11" i="2"/>
  <c r="I5" i="2"/>
  <c r="O7" i="2"/>
  <c r="M7" i="2"/>
  <c r="G14" i="2"/>
  <c r="G14" i="15" s="1"/>
  <c r="I10" i="2"/>
  <c r="O6" i="2"/>
  <c r="M6" i="2"/>
  <c r="M15" i="2"/>
  <c r="O15" i="2"/>
  <c r="O23" i="2"/>
  <c r="O23" i="15" s="1"/>
  <c r="I13" i="2"/>
  <c r="I7" i="2"/>
  <c r="O5" i="2"/>
  <c r="M5" i="2"/>
  <c r="O12" i="2"/>
  <c r="M12" i="2"/>
  <c r="F24" i="2"/>
  <c r="F24" i="15" s="1"/>
  <c r="I23" i="2"/>
  <c r="I12" i="2"/>
  <c r="I6" i="2"/>
  <c r="O18" i="2"/>
  <c r="O18" i="15" s="1"/>
  <c r="M18" i="2"/>
  <c r="M20" i="2"/>
  <c r="O20" i="2"/>
  <c r="O20" i="15" s="1"/>
  <c r="M19" i="2"/>
  <c r="O19" i="2"/>
  <c r="O19" i="15" s="1"/>
  <c r="F25" i="2"/>
  <c r="I15" i="2"/>
  <c r="I4" i="2"/>
  <c r="K4" i="2"/>
  <c r="K4" i="15" s="1"/>
  <c r="M4" i="15" s="1"/>
  <c r="I20" i="2"/>
  <c r="G21" i="2"/>
  <c r="G21" i="15" s="1"/>
  <c r="I19" i="2"/>
  <c r="I16" i="2"/>
  <c r="G22" i="2"/>
  <c r="G22" i="15" s="1"/>
  <c r="I22" i="15" s="1"/>
  <c r="I18" i="2"/>
  <c r="G8" i="2"/>
  <c r="G8" i="15" s="1"/>
  <c r="O10" i="2" l="1"/>
  <c r="O11" i="2"/>
  <c r="O13" i="2"/>
  <c r="O16" i="2"/>
  <c r="O16" i="15" s="1"/>
  <c r="S16" i="15" s="1"/>
  <c r="K14" i="2"/>
  <c r="K14" i="15" s="1"/>
  <c r="M16" i="2"/>
  <c r="K21" i="2"/>
  <c r="K21" i="15" s="1"/>
  <c r="M23" i="2"/>
  <c r="M13" i="2"/>
  <c r="M11" i="2"/>
  <c r="M10" i="2"/>
  <c r="AE18" i="14"/>
  <c r="AC20" i="14"/>
  <c r="AE20" i="14"/>
  <c r="AC19" i="14"/>
  <c r="AE19" i="14"/>
  <c r="P26" i="18"/>
  <c r="L27" i="18"/>
  <c r="I25" i="13"/>
  <c r="G27" i="13"/>
  <c r="AA26" i="13"/>
  <c r="W26" i="15"/>
  <c r="R27" i="2"/>
  <c r="R25" i="15"/>
  <c r="S20" i="15"/>
  <c r="Q20" i="15"/>
  <c r="O7" i="15"/>
  <c r="Q7" i="2"/>
  <c r="S7" i="2"/>
  <c r="Q17" i="2"/>
  <c r="O17" i="15"/>
  <c r="Q17" i="15" s="1"/>
  <c r="AM21" i="2"/>
  <c r="AN17" i="2"/>
  <c r="V25" i="15"/>
  <c r="V27" i="2"/>
  <c r="O12" i="15"/>
  <c r="Q12" i="2"/>
  <c r="S12" i="2"/>
  <c r="F27" i="2"/>
  <c r="F25" i="15"/>
  <c r="Q18" i="15"/>
  <c r="S18" i="15"/>
  <c r="O5" i="15"/>
  <c r="Q5" i="2"/>
  <c r="S5" i="2"/>
  <c r="Q23" i="15"/>
  <c r="S23" i="15"/>
  <c r="O13" i="15"/>
  <c r="S13" i="2"/>
  <c r="Q13" i="2"/>
  <c r="O11" i="15"/>
  <c r="Q11" i="2"/>
  <c r="S11" i="2"/>
  <c r="O10" i="15"/>
  <c r="S10" i="2"/>
  <c r="Q10" i="2"/>
  <c r="AH25" i="15"/>
  <c r="AH27" i="2"/>
  <c r="O6" i="15"/>
  <c r="Q6" i="2"/>
  <c r="S6" i="2"/>
  <c r="S19" i="15"/>
  <c r="Q19" i="15"/>
  <c r="Q16" i="15"/>
  <c r="O15" i="15"/>
  <c r="S15" i="2"/>
  <c r="Q15" i="2"/>
  <c r="J25" i="2"/>
  <c r="J24" i="15"/>
  <c r="AD27" i="2"/>
  <c r="AD25" i="15"/>
  <c r="AF14" i="18"/>
  <c r="AH14" i="18" s="1"/>
  <c r="AH10" i="18"/>
  <c r="AJ10" i="18"/>
  <c r="AN5" i="18"/>
  <c r="AO5" i="18" s="1"/>
  <c r="AL5" i="18"/>
  <c r="X25" i="18"/>
  <c r="AN7" i="18"/>
  <c r="AO7" i="18" s="1"/>
  <c r="AL7" i="18"/>
  <c r="AD8" i="18"/>
  <c r="AN23" i="18"/>
  <c r="AO23" i="18" s="1"/>
  <c r="AL23" i="18"/>
  <c r="AD21" i="18"/>
  <c r="AB24" i="18"/>
  <c r="AD24" i="18" s="1"/>
  <c r="V25" i="18"/>
  <c r="AF22" i="18"/>
  <c r="AD22" i="18"/>
  <c r="AF21" i="18"/>
  <c r="AJ15" i="18"/>
  <c r="AH15" i="18"/>
  <c r="AN6" i="18"/>
  <c r="AO6" i="18" s="1"/>
  <c r="AL6" i="18"/>
  <c r="AH16" i="18"/>
  <c r="AJ16" i="18"/>
  <c r="AL16" i="18" s="1"/>
  <c r="AJ4" i="18"/>
  <c r="AH4" i="18"/>
  <c r="AF8" i="18"/>
  <c r="AA26" i="12"/>
  <c r="AI26" i="2"/>
  <c r="AM26" i="2" s="1"/>
  <c r="AC10" i="14"/>
  <c r="AE10" i="14"/>
  <c r="Q24" i="14"/>
  <c r="O25" i="14"/>
  <c r="Q25" i="14" s="1"/>
  <c r="U22" i="14"/>
  <c r="W22" i="14"/>
  <c r="AE12" i="14"/>
  <c r="AC12" i="14"/>
  <c r="AE13" i="14"/>
  <c r="AC13" i="14"/>
  <c r="Y14" i="14"/>
  <c r="AC6" i="14"/>
  <c r="AE6" i="14"/>
  <c r="AA23" i="14"/>
  <c r="Y23" i="14"/>
  <c r="AC7" i="14"/>
  <c r="AE7" i="14"/>
  <c r="AE11" i="14"/>
  <c r="AC11" i="14"/>
  <c r="AA14" i="14"/>
  <c r="AA16" i="14"/>
  <c r="Y16" i="14"/>
  <c r="AA15" i="14"/>
  <c r="Y15" i="14"/>
  <c r="W21" i="14"/>
  <c r="Y21" i="14" s="1"/>
  <c r="AC4" i="14"/>
  <c r="AE4" i="14"/>
  <c r="AA8" i="14"/>
  <c r="AC18" i="14"/>
  <c r="AA17" i="14"/>
  <c r="S24" i="14"/>
  <c r="Y8" i="14"/>
  <c r="AA5" i="13"/>
  <c r="Y5" i="13"/>
  <c r="AA19" i="13"/>
  <c r="AC19" i="13" s="1"/>
  <c r="Y19" i="13"/>
  <c r="U23" i="13"/>
  <c r="W23" i="13"/>
  <c r="W17" i="13"/>
  <c r="Y17" i="13" s="1"/>
  <c r="AA18" i="13"/>
  <c r="Y18" i="13"/>
  <c r="Y13" i="13"/>
  <c r="AA13" i="13"/>
  <c r="U22" i="13"/>
  <c r="W22" i="13"/>
  <c r="AA20" i="13"/>
  <c r="AC20" i="13" s="1"/>
  <c r="Y20" i="13"/>
  <c r="AC12" i="13"/>
  <c r="AE12" i="13"/>
  <c r="AN17" i="13"/>
  <c r="AM21" i="13"/>
  <c r="AN21" i="13" s="1"/>
  <c r="W4" i="13"/>
  <c r="S8" i="13"/>
  <c r="U4" i="13"/>
  <c r="AI7" i="13"/>
  <c r="AG7" i="13"/>
  <c r="AI6" i="13"/>
  <c r="AG6" i="13"/>
  <c r="AA10" i="13"/>
  <c r="W14" i="13"/>
  <c r="Y10" i="13"/>
  <c r="Q8" i="13"/>
  <c r="U15" i="13"/>
  <c r="S21" i="13"/>
  <c r="U21" i="13" s="1"/>
  <c r="W15" i="13"/>
  <c r="AC11" i="13"/>
  <c r="AE11" i="13"/>
  <c r="S24" i="13"/>
  <c r="U24" i="13" s="1"/>
  <c r="U14" i="13"/>
  <c r="U16" i="13"/>
  <c r="W16" i="13"/>
  <c r="O24" i="13"/>
  <c r="Q24" i="13" s="1"/>
  <c r="K25" i="13"/>
  <c r="AA10" i="12"/>
  <c r="Y10" i="12"/>
  <c r="W14" i="12"/>
  <c r="U22" i="12"/>
  <c r="W22" i="12"/>
  <c r="Y12" i="12"/>
  <c r="AA12" i="12"/>
  <c r="AE13" i="12"/>
  <c r="AC13" i="12"/>
  <c r="W4" i="12"/>
  <c r="S8" i="12"/>
  <c r="U4" i="12"/>
  <c r="I25" i="12"/>
  <c r="W17" i="12"/>
  <c r="Y17" i="12" s="1"/>
  <c r="AA18" i="12"/>
  <c r="Y18" i="12"/>
  <c r="AA5" i="12"/>
  <c r="Y5" i="12"/>
  <c r="AN17" i="12"/>
  <c r="AM21" i="12"/>
  <c r="AN21" i="12" s="1"/>
  <c r="U14" i="12"/>
  <c r="AA6" i="12"/>
  <c r="Y6" i="12"/>
  <c r="AA20" i="12"/>
  <c r="AC20" i="12" s="1"/>
  <c r="Y20" i="12"/>
  <c r="AA19" i="12"/>
  <c r="AC19" i="12" s="1"/>
  <c r="Y19" i="12"/>
  <c r="U23" i="12"/>
  <c r="W23" i="12"/>
  <c r="O24" i="12"/>
  <c r="Q24" i="12" s="1"/>
  <c r="AA7" i="12"/>
  <c r="Y7" i="12"/>
  <c r="Y11" i="12"/>
  <c r="AA11" i="12"/>
  <c r="Q8" i="12"/>
  <c r="U15" i="12"/>
  <c r="S21" i="12"/>
  <c r="U21" i="12" s="1"/>
  <c r="W15" i="12"/>
  <c r="M25" i="12"/>
  <c r="U16" i="12"/>
  <c r="W16" i="12"/>
  <c r="Q20" i="2"/>
  <c r="S20" i="2"/>
  <c r="S18" i="2"/>
  <c r="Q18" i="2"/>
  <c r="S23" i="2"/>
  <c r="Q23" i="2"/>
  <c r="S19" i="2"/>
  <c r="Q19" i="2"/>
  <c r="S16" i="2"/>
  <c r="M4" i="2"/>
  <c r="O4" i="2"/>
  <c r="O14" i="2"/>
  <c r="G24" i="2"/>
  <c r="G24" i="15" s="1"/>
  <c r="K8" i="2"/>
  <c r="K8" i="15" s="1"/>
  <c r="I22" i="2"/>
  <c r="K22" i="2"/>
  <c r="Q16" i="2" l="1"/>
  <c r="G25" i="2"/>
  <c r="G25" i="15" s="1"/>
  <c r="O21" i="2"/>
  <c r="O21" i="15" s="1"/>
  <c r="T26" i="18"/>
  <c r="P27" i="18"/>
  <c r="AE8" i="14"/>
  <c r="AI20" i="14"/>
  <c r="AG20" i="14"/>
  <c r="AC17" i="14"/>
  <c r="AE17" i="14"/>
  <c r="AG17" i="14" s="1"/>
  <c r="AG19" i="14"/>
  <c r="AI19" i="14"/>
  <c r="AI18" i="14"/>
  <c r="AG18" i="14"/>
  <c r="S24" i="12"/>
  <c r="U24" i="12" s="1"/>
  <c r="AA26" i="15"/>
  <c r="O25" i="12"/>
  <c r="M25" i="13"/>
  <c r="K27" i="13"/>
  <c r="Q7" i="15"/>
  <c r="S7" i="15"/>
  <c r="W19" i="2"/>
  <c r="U19" i="2"/>
  <c r="U18" i="2"/>
  <c r="W18" i="2"/>
  <c r="U6" i="2"/>
  <c r="W6" i="2"/>
  <c r="W11" i="2"/>
  <c r="U11" i="2"/>
  <c r="U13" i="2"/>
  <c r="W13" i="2"/>
  <c r="W5" i="2"/>
  <c r="U5" i="2"/>
  <c r="O8" i="2"/>
  <c r="O4" i="15"/>
  <c r="S4" i="2"/>
  <c r="Q4" i="2"/>
  <c r="W16" i="15"/>
  <c r="U16" i="15"/>
  <c r="S14" i="2"/>
  <c r="U14" i="2" s="1"/>
  <c r="W12" i="2"/>
  <c r="U12" i="2"/>
  <c r="O22" i="2"/>
  <c r="O22" i="15" s="1"/>
  <c r="K22" i="15"/>
  <c r="M22" i="15" s="1"/>
  <c r="U16" i="2"/>
  <c r="W16" i="2"/>
  <c r="W20" i="2"/>
  <c r="U20" i="2"/>
  <c r="U15" i="2"/>
  <c r="W15" i="2"/>
  <c r="Q13" i="15"/>
  <c r="S13" i="15"/>
  <c r="S12" i="15"/>
  <c r="Q12" i="15"/>
  <c r="U7" i="2"/>
  <c r="W7" i="2"/>
  <c r="W20" i="15"/>
  <c r="U20" i="15"/>
  <c r="Q10" i="15"/>
  <c r="S10" i="15"/>
  <c r="U18" i="15"/>
  <c r="S17" i="15"/>
  <c r="U17" i="15" s="1"/>
  <c r="W18" i="15"/>
  <c r="G27" i="2"/>
  <c r="O14" i="15"/>
  <c r="W23" i="2"/>
  <c r="U23" i="2"/>
  <c r="J27" i="2"/>
  <c r="J25" i="15"/>
  <c r="S15" i="15"/>
  <c r="Q15" i="15"/>
  <c r="U19" i="15"/>
  <c r="W19" i="15"/>
  <c r="Q6" i="15"/>
  <c r="S6" i="15"/>
  <c r="W10" i="2"/>
  <c r="U10" i="2"/>
  <c r="Q11" i="15"/>
  <c r="S11" i="15"/>
  <c r="U23" i="15"/>
  <c r="W23" i="15"/>
  <c r="Q5" i="15"/>
  <c r="S5" i="15"/>
  <c r="AN10" i="18"/>
  <c r="AJ14" i="18"/>
  <c r="AL14" i="18" s="1"/>
  <c r="AL10" i="18"/>
  <c r="AJ22" i="18"/>
  <c r="AH22" i="18"/>
  <c r="AB25" i="18"/>
  <c r="AN4" i="18"/>
  <c r="AJ8" i="18"/>
  <c r="AL4" i="18"/>
  <c r="AJ21" i="18"/>
  <c r="AL15" i="18"/>
  <c r="AH21" i="18"/>
  <c r="AF24" i="18"/>
  <c r="AH24" i="18" s="1"/>
  <c r="AH8" i="18"/>
  <c r="Z25" i="18"/>
  <c r="AE26" i="12"/>
  <c r="AE26" i="13"/>
  <c r="W24" i="14"/>
  <c r="Y24" i="14" s="1"/>
  <c r="AI10" i="14"/>
  <c r="AG10" i="14"/>
  <c r="AG11" i="14"/>
  <c r="AI11" i="14"/>
  <c r="AE14" i="14"/>
  <c r="AG12" i="14"/>
  <c r="AI12" i="14"/>
  <c r="AE16" i="14"/>
  <c r="AC16" i="14"/>
  <c r="AI7" i="14"/>
  <c r="AG7" i="14"/>
  <c r="AI6" i="14"/>
  <c r="AG6" i="14"/>
  <c r="AA22" i="14"/>
  <c r="Y22" i="14"/>
  <c r="W25" i="14"/>
  <c r="Y25" i="14" s="1"/>
  <c r="AC8" i="14"/>
  <c r="AC14" i="14"/>
  <c r="AI13" i="14"/>
  <c r="AG13" i="14"/>
  <c r="U24" i="14"/>
  <c r="S25" i="14"/>
  <c r="U25" i="14" s="1"/>
  <c r="AI4" i="14"/>
  <c r="AG4" i="14"/>
  <c r="AE15" i="14"/>
  <c r="AA21" i="14"/>
  <c r="AC15" i="14"/>
  <c r="AE23" i="14"/>
  <c r="AC23" i="14"/>
  <c r="AA14" i="13"/>
  <c r="AC10" i="13"/>
  <c r="AE10" i="13"/>
  <c r="AM7" i="13"/>
  <c r="AN7" i="13" s="1"/>
  <c r="AK7" i="13"/>
  <c r="AC13" i="13"/>
  <c r="AE13" i="13"/>
  <c r="AA16" i="13"/>
  <c r="Y16" i="13"/>
  <c r="Y14" i="13"/>
  <c r="Y4" i="13"/>
  <c r="W8" i="13"/>
  <c r="AA4" i="13"/>
  <c r="AC18" i="13"/>
  <c r="AA17" i="13"/>
  <c r="AC17" i="13" s="1"/>
  <c r="AA15" i="13"/>
  <c r="Y15" i="13"/>
  <c r="W21" i="13"/>
  <c r="Y21" i="13" s="1"/>
  <c r="O25" i="13"/>
  <c r="AA23" i="13"/>
  <c r="Y23" i="13"/>
  <c r="AG11" i="13"/>
  <c r="AI11" i="13"/>
  <c r="AM6" i="13"/>
  <c r="AN6" i="13" s="1"/>
  <c r="AK6" i="13"/>
  <c r="S25" i="13"/>
  <c r="U8" i="13"/>
  <c r="AI12" i="13"/>
  <c r="AG12" i="13"/>
  <c r="AA22" i="13"/>
  <c r="Y22" i="13"/>
  <c r="AC5" i="13"/>
  <c r="AE5" i="13"/>
  <c r="AA23" i="12"/>
  <c r="Y23" i="12"/>
  <c r="W8" i="12"/>
  <c r="AA4" i="12"/>
  <c r="Y4" i="12"/>
  <c r="AC5" i="12"/>
  <c r="AE5" i="12"/>
  <c r="AA22" i="12"/>
  <c r="Y22" i="12"/>
  <c r="AE10" i="12"/>
  <c r="AA14" i="12"/>
  <c r="AC10" i="12"/>
  <c r="AA15" i="12"/>
  <c r="Y15" i="12"/>
  <c r="W21" i="12"/>
  <c r="Y21" i="12" s="1"/>
  <c r="AC7" i="12"/>
  <c r="AE7" i="12"/>
  <c r="AG13" i="12"/>
  <c r="AI13" i="12"/>
  <c r="AA16" i="12"/>
  <c r="Y16" i="12"/>
  <c r="AE11" i="12"/>
  <c r="AC11" i="12"/>
  <c r="AC6" i="12"/>
  <c r="AE6" i="12"/>
  <c r="AC18" i="12"/>
  <c r="AA17" i="12"/>
  <c r="AC17" i="12" s="1"/>
  <c r="S25" i="12"/>
  <c r="U8" i="12"/>
  <c r="AE12" i="12"/>
  <c r="AC12" i="12"/>
  <c r="Y14" i="12"/>
  <c r="S17" i="2"/>
  <c r="S22" i="2"/>
  <c r="K24" i="2"/>
  <c r="K24" i="15" s="1"/>
  <c r="M22" i="2"/>
  <c r="O24" i="2" l="1"/>
  <c r="O24" i="15" s="1"/>
  <c r="Q22" i="2"/>
  <c r="AM20" i="14"/>
  <c r="AN20" i="14" s="1"/>
  <c r="AK20" i="14"/>
  <c r="AM18" i="14"/>
  <c r="AN18" i="14" s="1"/>
  <c r="AI17" i="14"/>
  <c r="AK18" i="14"/>
  <c r="AC21" i="14"/>
  <c r="AM19" i="14"/>
  <c r="AN19" i="14" s="1"/>
  <c r="AK19" i="14"/>
  <c r="X26" i="18"/>
  <c r="T27" i="18"/>
  <c r="AE26" i="15"/>
  <c r="Q25" i="12"/>
  <c r="O27" i="12"/>
  <c r="W24" i="12"/>
  <c r="Y24" i="12" s="1"/>
  <c r="U25" i="12"/>
  <c r="S27" i="12"/>
  <c r="U25" i="13"/>
  <c r="S27" i="13"/>
  <c r="Q25" i="13"/>
  <c r="O27" i="13"/>
  <c r="W6" i="15"/>
  <c r="U6" i="15"/>
  <c r="AA19" i="2"/>
  <c r="AC19" i="2" s="1"/>
  <c r="Y19" i="2"/>
  <c r="W15" i="15"/>
  <c r="U15" i="15"/>
  <c r="S21" i="15"/>
  <c r="U21" i="15" s="1"/>
  <c r="AA23" i="2"/>
  <c r="Y23" i="2"/>
  <c r="W10" i="15"/>
  <c r="U10" i="15"/>
  <c r="S14" i="15"/>
  <c r="AA20" i="15"/>
  <c r="AC20" i="15" s="1"/>
  <c r="Y20" i="15"/>
  <c r="AA15" i="2"/>
  <c r="Y15" i="2"/>
  <c r="AA16" i="2"/>
  <c r="Y16" i="2"/>
  <c r="AA18" i="2"/>
  <c r="W17" i="2"/>
  <c r="Y18" i="2"/>
  <c r="W11" i="15"/>
  <c r="U11" i="15"/>
  <c r="O8" i="15"/>
  <c r="AA23" i="15"/>
  <c r="Y23" i="15"/>
  <c r="AA19" i="15"/>
  <c r="AC19" i="15" s="1"/>
  <c r="Y19" i="15"/>
  <c r="W17" i="15"/>
  <c r="Y17" i="15" s="1"/>
  <c r="Y18" i="15"/>
  <c r="AA18" i="15"/>
  <c r="AA7" i="2"/>
  <c r="Y7" i="2"/>
  <c r="W12" i="15"/>
  <c r="U12" i="15"/>
  <c r="S22" i="15"/>
  <c r="Q22" i="15"/>
  <c r="W4" i="2"/>
  <c r="U4" i="2"/>
  <c r="S8" i="2"/>
  <c r="U8" i="2" s="1"/>
  <c r="AA5" i="2"/>
  <c r="Y5" i="2"/>
  <c r="AA11" i="2"/>
  <c r="Y11" i="2"/>
  <c r="W7" i="15"/>
  <c r="U7" i="15"/>
  <c r="U5" i="15"/>
  <c r="W5" i="15"/>
  <c r="AA20" i="2"/>
  <c r="AC20" i="2" s="1"/>
  <c r="Y20" i="2"/>
  <c r="AA12" i="2"/>
  <c r="Y12" i="2"/>
  <c r="W22" i="2"/>
  <c r="U22" i="2"/>
  <c r="Y10" i="2"/>
  <c r="W14" i="2"/>
  <c r="AA10" i="2"/>
  <c r="W13" i="15"/>
  <c r="U13" i="15"/>
  <c r="AA16" i="15"/>
  <c r="Y16" i="15"/>
  <c r="S4" i="15"/>
  <c r="Q4" i="15"/>
  <c r="Y13" i="2"/>
  <c r="AA13" i="2"/>
  <c r="AA6" i="2"/>
  <c r="Y6" i="2"/>
  <c r="AF25" i="18"/>
  <c r="AH25" i="18" s="1"/>
  <c r="AO10" i="18"/>
  <c r="AN14" i="18"/>
  <c r="AO14" i="18" s="1"/>
  <c r="AO4" i="18"/>
  <c r="AN8" i="18"/>
  <c r="AL21" i="18"/>
  <c r="AJ24" i="18"/>
  <c r="AL24" i="18" s="1"/>
  <c r="AD25" i="18"/>
  <c r="AL8" i="18"/>
  <c r="AN22" i="18"/>
  <c r="AL22" i="18"/>
  <c r="AI26" i="12"/>
  <c r="AI26" i="13"/>
  <c r="AI26" i="15" s="1"/>
  <c r="AM10" i="14"/>
  <c r="AN10" i="14" s="1"/>
  <c r="AK10" i="14"/>
  <c r="AI8" i="14"/>
  <c r="AK4" i="14"/>
  <c r="AM4" i="14"/>
  <c r="AM13" i="14"/>
  <c r="AN13" i="14" s="1"/>
  <c r="AK13" i="14"/>
  <c r="AG14" i="14"/>
  <c r="AK7" i="14"/>
  <c r="AM7" i="14"/>
  <c r="AN7" i="14" s="1"/>
  <c r="AM6" i="14"/>
  <c r="AN6" i="14" s="1"/>
  <c r="AK6" i="14"/>
  <c r="AI16" i="14"/>
  <c r="AG16" i="14"/>
  <c r="AM11" i="14"/>
  <c r="AK11" i="14"/>
  <c r="AI14" i="14"/>
  <c r="AE22" i="14"/>
  <c r="AC22" i="14"/>
  <c r="AE21" i="14"/>
  <c r="AI15" i="14"/>
  <c r="AM15" i="14" s="1"/>
  <c r="AG15" i="14"/>
  <c r="AI23" i="14"/>
  <c r="AG23" i="14"/>
  <c r="AG8" i="14"/>
  <c r="AA24" i="14"/>
  <c r="AM12" i="14"/>
  <c r="AN12" i="14" s="1"/>
  <c r="AK12" i="14"/>
  <c r="AE22" i="13"/>
  <c r="AC22" i="13"/>
  <c r="AI13" i="13"/>
  <c r="AG13" i="13"/>
  <c r="AG10" i="13"/>
  <c r="AI10" i="13"/>
  <c r="AE14" i="13"/>
  <c r="AI5" i="13"/>
  <c r="AG5" i="13"/>
  <c r="AC4" i="13"/>
  <c r="AA8" i="13"/>
  <c r="AE4" i="13"/>
  <c r="W24" i="13"/>
  <c r="Y24" i="13" s="1"/>
  <c r="AM11" i="13"/>
  <c r="AN11" i="13" s="1"/>
  <c r="AK11" i="13"/>
  <c r="AE16" i="13"/>
  <c r="AC16" i="13"/>
  <c r="AM12" i="13"/>
  <c r="AN12" i="13" s="1"/>
  <c r="AK12" i="13"/>
  <c r="AE23" i="13"/>
  <c r="AC23" i="13"/>
  <c r="AE15" i="13"/>
  <c r="AA21" i="13"/>
  <c r="AC21" i="13" s="1"/>
  <c r="AC15" i="13"/>
  <c r="Y8" i="13"/>
  <c r="AA24" i="13"/>
  <c r="AC24" i="13" s="1"/>
  <c r="AC14" i="13"/>
  <c r="AG12" i="12"/>
  <c r="AI12" i="12"/>
  <c r="AG11" i="12"/>
  <c r="AI11" i="12"/>
  <c r="AG10" i="12"/>
  <c r="AE14" i="12"/>
  <c r="AI10" i="12"/>
  <c r="AI6" i="12"/>
  <c r="AG6" i="12"/>
  <c r="AI7" i="12"/>
  <c r="AG7" i="12"/>
  <c r="AE15" i="12"/>
  <c r="AA21" i="12"/>
  <c r="AC21" i="12" s="1"/>
  <c r="AC15" i="12"/>
  <c r="AE23" i="12"/>
  <c r="AC23" i="12"/>
  <c r="AE16" i="12"/>
  <c r="AC16" i="12"/>
  <c r="AE22" i="12"/>
  <c r="AC22" i="12"/>
  <c r="AC4" i="12"/>
  <c r="AA8" i="12"/>
  <c r="AE4" i="12"/>
  <c r="AM13" i="12"/>
  <c r="AN13" i="12" s="1"/>
  <c r="AK13" i="12"/>
  <c r="AC14" i="12"/>
  <c r="AI5" i="12"/>
  <c r="AG5" i="12"/>
  <c r="W25" i="12"/>
  <c r="Y8" i="12"/>
  <c r="S21" i="2"/>
  <c r="U21" i="2" s="1"/>
  <c r="U17" i="2"/>
  <c r="O25" i="2"/>
  <c r="K25" i="2"/>
  <c r="AK17" i="14" l="1"/>
  <c r="AM17" i="14"/>
  <c r="AN17" i="14" s="1"/>
  <c r="AN15" i="14"/>
  <c r="AK16" i="14"/>
  <c r="AM16" i="14"/>
  <c r="AN16" i="14" s="1"/>
  <c r="AB26" i="18"/>
  <c r="X27" i="18"/>
  <c r="Y25" i="12"/>
  <c r="W27" i="12"/>
  <c r="W25" i="13"/>
  <c r="S8" i="15"/>
  <c r="W4" i="15"/>
  <c r="U4" i="15"/>
  <c r="AA10" i="15"/>
  <c r="Y10" i="15"/>
  <c r="W14" i="15"/>
  <c r="AE13" i="2"/>
  <c r="AC13" i="2"/>
  <c r="Y13" i="15"/>
  <c r="AA13" i="15"/>
  <c r="AE12" i="2"/>
  <c r="AC12" i="2"/>
  <c r="AC11" i="2"/>
  <c r="AE11" i="2"/>
  <c r="AA17" i="15"/>
  <c r="AC17" i="15" s="1"/>
  <c r="AC18" i="15"/>
  <c r="AE16" i="2"/>
  <c r="AC16" i="2"/>
  <c r="AC6" i="2"/>
  <c r="AE6" i="2"/>
  <c r="AE7" i="2"/>
  <c r="AC7" i="2"/>
  <c r="O25" i="15"/>
  <c r="O27" i="2"/>
  <c r="AE16" i="15"/>
  <c r="AC16" i="15"/>
  <c r="Y4" i="2"/>
  <c r="W8" i="2"/>
  <c r="AA4" i="2"/>
  <c r="AA12" i="15"/>
  <c r="Y12" i="15"/>
  <c r="W21" i="2"/>
  <c r="W24" i="2" s="1"/>
  <c r="Y17" i="2"/>
  <c r="U14" i="15"/>
  <c r="S24" i="15"/>
  <c r="U24" i="15" s="1"/>
  <c r="AA15" i="15"/>
  <c r="Y15" i="15"/>
  <c r="W21" i="15"/>
  <c r="S24" i="2"/>
  <c r="AA5" i="15"/>
  <c r="Y5" i="15"/>
  <c r="W22" i="15"/>
  <c r="U22" i="15"/>
  <c r="K25" i="15"/>
  <c r="K27" i="2"/>
  <c r="AA14" i="2"/>
  <c r="AE10" i="2"/>
  <c r="AC10" i="2"/>
  <c r="AA22" i="2"/>
  <c r="Y22" i="2"/>
  <c r="AA7" i="15"/>
  <c r="Y7" i="15"/>
  <c r="AE5" i="2"/>
  <c r="AC5" i="2"/>
  <c r="AC23" i="15"/>
  <c r="AE23" i="15"/>
  <c r="AA11" i="15"/>
  <c r="Y11" i="15"/>
  <c r="AC18" i="2"/>
  <c r="AA17" i="2"/>
  <c r="AC17" i="2" s="1"/>
  <c r="AE15" i="2"/>
  <c r="AC15" i="2"/>
  <c r="AE23" i="2"/>
  <c r="AC23" i="2"/>
  <c r="AA6" i="15"/>
  <c r="Y6" i="15"/>
  <c r="AJ25" i="18"/>
  <c r="AO22" i="18"/>
  <c r="AN24" i="18"/>
  <c r="AO24" i="18" s="1"/>
  <c r="AO8" i="18"/>
  <c r="AG21" i="14"/>
  <c r="AM26" i="12"/>
  <c r="AM26" i="13"/>
  <c r="AK15" i="14"/>
  <c r="AI21" i="14"/>
  <c r="AK21" i="14" s="1"/>
  <c r="AC24" i="14"/>
  <c r="AA25" i="14"/>
  <c r="AK23" i="14"/>
  <c r="AM23" i="14"/>
  <c r="AN23" i="14" s="1"/>
  <c r="AN11" i="14"/>
  <c r="AM14" i="14"/>
  <c r="AE24" i="14"/>
  <c r="AK14" i="14"/>
  <c r="AN4" i="14"/>
  <c r="AM8" i="14"/>
  <c r="AI22" i="14"/>
  <c r="AG22" i="14"/>
  <c r="AK8" i="14"/>
  <c r="AI23" i="13"/>
  <c r="AG23" i="13"/>
  <c r="AM5" i="13"/>
  <c r="AN5" i="13" s="1"/>
  <c r="AK5" i="13"/>
  <c r="AA25" i="13"/>
  <c r="AC8" i="13"/>
  <c r="AG14" i="13"/>
  <c r="AM13" i="13"/>
  <c r="AN13" i="13" s="1"/>
  <c r="AK13" i="13"/>
  <c r="AI16" i="13"/>
  <c r="AK16" i="13" s="1"/>
  <c r="AG16" i="13"/>
  <c r="AE21" i="13"/>
  <c r="AG21" i="13" s="1"/>
  <c r="AI15" i="13"/>
  <c r="AG15" i="13"/>
  <c r="AI14" i="13"/>
  <c r="AM10" i="13"/>
  <c r="AK10" i="13"/>
  <c r="AI4" i="13"/>
  <c r="AG4" i="13"/>
  <c r="AE8" i="13"/>
  <c r="AI22" i="13"/>
  <c r="AG22" i="13"/>
  <c r="AI16" i="12"/>
  <c r="AK16" i="12" s="1"/>
  <c r="AG16" i="12"/>
  <c r="AM5" i="12"/>
  <c r="AN5" i="12" s="1"/>
  <c r="AK5" i="12"/>
  <c r="AE21" i="12"/>
  <c r="AG21" i="12" s="1"/>
  <c r="AI15" i="12"/>
  <c r="AG15" i="12"/>
  <c r="AM6" i="12"/>
  <c r="AN6" i="12" s="1"/>
  <c r="AK6" i="12"/>
  <c r="AM11" i="12"/>
  <c r="AN11" i="12" s="1"/>
  <c r="AK11" i="12"/>
  <c r="AI4" i="12"/>
  <c r="AG4" i="12"/>
  <c r="AE8" i="12"/>
  <c r="AI22" i="12"/>
  <c r="AG22" i="12"/>
  <c r="AI23" i="12"/>
  <c r="AG23" i="12"/>
  <c r="AM10" i="12"/>
  <c r="AI14" i="12"/>
  <c r="AK10" i="12"/>
  <c r="AA24" i="12"/>
  <c r="AC24" i="12" s="1"/>
  <c r="AC8" i="12"/>
  <c r="AM7" i="12"/>
  <c r="AN7" i="12" s="1"/>
  <c r="AK7" i="12"/>
  <c r="AE24" i="12"/>
  <c r="AG24" i="12" s="1"/>
  <c r="AG14" i="12"/>
  <c r="AM12" i="12"/>
  <c r="AN12" i="12" s="1"/>
  <c r="AK12" i="12"/>
  <c r="S25" i="2"/>
  <c r="U24" i="2"/>
  <c r="D7" i="10"/>
  <c r="AA25" i="12" l="1"/>
  <c r="AA27" i="12" s="1"/>
  <c r="AC25" i="14"/>
  <c r="AM21" i="14"/>
  <c r="AN21" i="14" s="1"/>
  <c r="AF26" i="18"/>
  <c r="AB27" i="18"/>
  <c r="AC25" i="12"/>
  <c r="AC25" i="13"/>
  <c r="AC27" i="13" s="1"/>
  <c r="AA27" i="13"/>
  <c r="Y25" i="13"/>
  <c r="W27" i="13"/>
  <c r="W25" i="2"/>
  <c r="AC10" i="15"/>
  <c r="AE10" i="15"/>
  <c r="AA14" i="15"/>
  <c r="AA21" i="2"/>
  <c r="AC21" i="2" s="1"/>
  <c r="AE7" i="15"/>
  <c r="AC7" i="15"/>
  <c r="AI10" i="2"/>
  <c r="AG10" i="2"/>
  <c r="AE14" i="2"/>
  <c r="AG12" i="2"/>
  <c r="AI12" i="2"/>
  <c r="AG13" i="2"/>
  <c r="AI13" i="2"/>
  <c r="AG23" i="2"/>
  <c r="AI23" i="2"/>
  <c r="AI23" i="15"/>
  <c r="AG23" i="15"/>
  <c r="AC5" i="15"/>
  <c r="AE5" i="15"/>
  <c r="AC15" i="15"/>
  <c r="AE15" i="15"/>
  <c r="AA21" i="15"/>
  <c r="AC21" i="15" s="1"/>
  <c r="AC6" i="15"/>
  <c r="AE6" i="15"/>
  <c r="AC14" i="2"/>
  <c r="Y22" i="15"/>
  <c r="AA22" i="15"/>
  <c r="AE12" i="15"/>
  <c r="AC12" i="15"/>
  <c r="AG16" i="2"/>
  <c r="AI16" i="2"/>
  <c r="AK16" i="2" s="1"/>
  <c r="AI11" i="2"/>
  <c r="AG11" i="2"/>
  <c r="AE13" i="15"/>
  <c r="AC13" i="15"/>
  <c r="W24" i="15"/>
  <c r="W8" i="15"/>
  <c r="AA4" i="15"/>
  <c r="Y4" i="15"/>
  <c r="AI7" i="2"/>
  <c r="AG7" i="2"/>
  <c r="S27" i="2"/>
  <c r="AI15" i="2"/>
  <c r="AG15" i="2"/>
  <c r="AE21" i="2"/>
  <c r="AG21" i="2" s="1"/>
  <c r="AC11" i="15"/>
  <c r="AE11" i="15"/>
  <c r="AI5" i="2"/>
  <c r="AG5" i="2"/>
  <c r="AE22" i="2"/>
  <c r="AC22" i="2"/>
  <c r="AA8" i="2"/>
  <c r="AC4" i="2"/>
  <c r="AE4" i="2"/>
  <c r="AI16" i="15"/>
  <c r="AK16" i="15" s="1"/>
  <c r="AG16" i="15"/>
  <c r="AI6" i="2"/>
  <c r="AG6" i="2"/>
  <c r="U8" i="15"/>
  <c r="S25" i="15"/>
  <c r="AN25" i="18"/>
  <c r="AL25" i="18"/>
  <c r="AM26" i="15"/>
  <c r="AN14" i="14"/>
  <c r="AK22" i="14"/>
  <c r="AM22" i="14"/>
  <c r="AN22" i="14" s="1"/>
  <c r="AI24" i="14"/>
  <c r="AN8" i="14"/>
  <c r="AG24" i="14"/>
  <c r="AE25" i="14"/>
  <c r="AK23" i="13"/>
  <c r="AM23" i="13"/>
  <c r="AN23" i="13" s="1"/>
  <c r="AK14" i="13"/>
  <c r="AE25" i="13"/>
  <c r="AE27" i="13" s="1"/>
  <c r="AG8" i="13"/>
  <c r="AN10" i="13"/>
  <c r="AM14" i="13"/>
  <c r="AM4" i="13"/>
  <c r="AI8" i="13"/>
  <c r="AK4" i="13"/>
  <c r="AE24" i="13"/>
  <c r="AG24" i="13" s="1"/>
  <c r="AK22" i="13"/>
  <c r="AM22" i="13"/>
  <c r="AN22" i="13" s="1"/>
  <c r="AK15" i="13"/>
  <c r="AI21" i="13"/>
  <c r="AK21" i="13" s="1"/>
  <c r="AK23" i="12"/>
  <c r="AM23" i="12"/>
  <c r="AN23" i="12" s="1"/>
  <c r="AK14" i="12"/>
  <c r="AM4" i="12"/>
  <c r="AI8" i="12"/>
  <c r="AK4" i="12"/>
  <c r="AM14" i="12"/>
  <c r="AN10" i="12"/>
  <c r="AK22" i="12"/>
  <c r="AM22" i="12"/>
  <c r="AN22" i="12" s="1"/>
  <c r="AE25" i="12"/>
  <c r="AE27" i="12" s="1"/>
  <c r="AG8" i="12"/>
  <c r="AK15" i="12"/>
  <c r="AI21" i="12"/>
  <c r="AK21" i="12" s="1"/>
  <c r="AJ26" i="18" l="1"/>
  <c r="AF27" i="18"/>
  <c r="AI24" i="13"/>
  <c r="AK24" i="13" s="1"/>
  <c r="AG22" i="2"/>
  <c r="AI22" i="2"/>
  <c r="AM23" i="2"/>
  <c r="AN23" i="2" s="1"/>
  <c r="AK23" i="2"/>
  <c r="AM12" i="2"/>
  <c r="AN12" i="2" s="1"/>
  <c r="AK12" i="2"/>
  <c r="W27" i="2"/>
  <c r="AM6" i="2"/>
  <c r="AN6" i="2" s="1"/>
  <c r="AK6" i="2"/>
  <c r="AK11" i="2"/>
  <c r="AM11" i="2"/>
  <c r="AN11" i="2" s="1"/>
  <c r="AG12" i="15"/>
  <c r="AI12" i="15"/>
  <c r="AA24" i="2"/>
  <c r="AC24" i="2" s="1"/>
  <c r="AI14" i="2"/>
  <c r="AM10" i="2"/>
  <c r="AK10" i="2"/>
  <c r="AA24" i="15"/>
  <c r="AC24" i="15" s="1"/>
  <c r="AC14" i="15"/>
  <c r="AC8" i="2"/>
  <c r="AA25" i="2"/>
  <c r="AK5" i="2"/>
  <c r="AM5" i="2"/>
  <c r="AN5" i="2" s="1"/>
  <c r="AC4" i="15"/>
  <c r="AA8" i="15"/>
  <c r="AE4" i="15"/>
  <c r="AE21" i="15"/>
  <c r="AG21" i="15" s="1"/>
  <c r="AI15" i="15"/>
  <c r="AG15" i="15"/>
  <c r="AM13" i="2"/>
  <c r="AN13" i="2" s="1"/>
  <c r="AK13" i="2"/>
  <c r="AG10" i="15"/>
  <c r="AI10" i="15"/>
  <c r="AE14" i="15"/>
  <c r="AI4" i="2"/>
  <c r="AG4" i="2"/>
  <c r="AE8" i="2"/>
  <c r="AG5" i="15"/>
  <c r="AI5" i="15"/>
  <c r="AI11" i="15"/>
  <c r="AG11" i="15"/>
  <c r="AK15" i="2"/>
  <c r="AI21" i="2"/>
  <c r="AM7" i="2"/>
  <c r="AN7" i="2" s="1"/>
  <c r="AK7" i="2"/>
  <c r="W25" i="15"/>
  <c r="AG13" i="15"/>
  <c r="AI13" i="15"/>
  <c r="AE22" i="15"/>
  <c r="AC22" i="15"/>
  <c r="AI6" i="15"/>
  <c r="AG6" i="15"/>
  <c r="AK23" i="15"/>
  <c r="AM23" i="15"/>
  <c r="AN23" i="15" s="1"/>
  <c r="AG14" i="2"/>
  <c r="AE24" i="2"/>
  <c r="AG24" i="2" s="1"/>
  <c r="AG7" i="15"/>
  <c r="AI7" i="15"/>
  <c r="AO25" i="18"/>
  <c r="AO27" i="18" s="1"/>
  <c r="AM24" i="14"/>
  <c r="AM25" i="14" s="1"/>
  <c r="AG25" i="14"/>
  <c r="AK24" i="14"/>
  <c r="AI25" i="14"/>
  <c r="AK25" i="14" s="1"/>
  <c r="AN4" i="13"/>
  <c r="AM8" i="13"/>
  <c r="AG25" i="13"/>
  <c r="AM24" i="13"/>
  <c r="AN24" i="13" s="1"/>
  <c r="AN14" i="13"/>
  <c r="AI25" i="13"/>
  <c r="AK8" i="13"/>
  <c r="AN4" i="12"/>
  <c r="AM8" i="12"/>
  <c r="AG25" i="12"/>
  <c r="AM24" i="12"/>
  <c r="AN24" i="12" s="1"/>
  <c r="AN14" i="12"/>
  <c r="AI24" i="12"/>
  <c r="AK24" i="12" s="1"/>
  <c r="AK8" i="12"/>
  <c r="AN26" i="18" l="1"/>
  <c r="AN27" i="18" s="1"/>
  <c r="AJ27" i="18"/>
  <c r="AK25" i="13"/>
  <c r="AK27" i="13" s="1"/>
  <c r="AI27" i="13"/>
  <c r="AK13" i="15"/>
  <c r="AM13" i="15"/>
  <c r="AN13" i="15" s="1"/>
  <c r="AK6" i="15"/>
  <c r="AM6" i="15"/>
  <c r="AN6" i="15" s="1"/>
  <c r="AM11" i="15"/>
  <c r="AN11" i="15" s="1"/>
  <c r="AK11" i="15"/>
  <c r="AG8" i="2"/>
  <c r="AE25" i="2"/>
  <c r="AK10" i="15"/>
  <c r="AM10" i="15"/>
  <c r="AI14" i="15"/>
  <c r="AC8" i="15"/>
  <c r="AA25" i="15"/>
  <c r="AC25" i="15" s="1"/>
  <c r="AC25" i="2"/>
  <c r="AA27" i="2"/>
  <c r="AI4" i="15"/>
  <c r="AE8" i="15"/>
  <c r="AG4" i="15"/>
  <c r="AI24" i="2"/>
  <c r="AM7" i="15"/>
  <c r="AN7" i="15" s="1"/>
  <c r="AK7" i="15"/>
  <c r="AK5" i="15"/>
  <c r="AM5" i="15"/>
  <c r="AN5" i="15" s="1"/>
  <c r="AI21" i="15"/>
  <c r="AK15" i="15"/>
  <c r="AM12" i="15"/>
  <c r="AN12" i="15" s="1"/>
  <c r="AK12" i="15"/>
  <c r="AM22" i="2"/>
  <c r="AN22" i="2" s="1"/>
  <c r="AK22" i="2"/>
  <c r="AG14" i="15"/>
  <c r="AE24" i="15"/>
  <c r="AG24" i="15" s="1"/>
  <c r="AG22" i="15"/>
  <c r="AI22" i="15"/>
  <c r="AI8" i="2"/>
  <c r="AK4" i="2"/>
  <c r="AM4" i="2"/>
  <c r="AN10" i="2"/>
  <c r="AM14" i="2"/>
  <c r="AN24" i="14"/>
  <c r="AM28" i="14"/>
  <c r="AN25" i="14"/>
  <c r="AM25" i="13"/>
  <c r="AN8" i="13"/>
  <c r="AI25" i="12"/>
  <c r="AM25" i="12"/>
  <c r="AN8" i="12"/>
  <c r="AN25" i="12" l="1"/>
  <c r="AN27" i="12" s="1"/>
  <c r="AM27" i="12"/>
  <c r="AK25" i="12"/>
  <c r="AI27" i="12"/>
  <c r="AN25" i="13"/>
  <c r="AN27" i="13" s="1"/>
  <c r="AM27" i="13"/>
  <c r="AI25" i="2"/>
  <c r="AM4" i="15"/>
  <c r="AK4" i="15"/>
  <c r="AI8" i="15"/>
  <c r="AG25" i="2"/>
  <c r="AE27" i="2"/>
  <c r="AN4" i="2"/>
  <c r="AM8" i="2"/>
  <c r="AI24" i="15"/>
  <c r="AK22" i="15"/>
  <c r="AM22" i="15"/>
  <c r="AN22" i="15" s="1"/>
  <c r="AN10" i="15"/>
  <c r="AM14" i="15"/>
  <c r="AM24" i="2"/>
  <c r="AG8" i="15"/>
  <c r="AE25" i="15"/>
  <c r="AG25" i="15" s="1"/>
  <c r="AM24" i="15" l="1"/>
  <c r="AM8" i="15"/>
  <c r="AN4" i="15"/>
  <c r="AM25" i="2"/>
  <c r="AI25" i="15"/>
  <c r="AM27" i="2" l="1"/>
  <c r="AM25" i="15"/>
  <c r="E22" i="2"/>
  <c r="C21" i="2"/>
  <c r="C21" i="15" s="1"/>
  <c r="E21" i="15" s="1"/>
  <c r="B21" i="2"/>
  <c r="D20" i="2"/>
  <c r="E20" i="2" s="1"/>
  <c r="D19" i="2"/>
  <c r="E19" i="2" s="1"/>
  <c r="D18" i="2"/>
  <c r="E18" i="2" s="1"/>
  <c r="D17" i="2"/>
  <c r="E17" i="2" s="1"/>
  <c r="D16" i="2"/>
  <c r="E16" i="2" s="1"/>
  <c r="D15" i="2"/>
  <c r="C14" i="2"/>
  <c r="C14" i="15" s="1"/>
  <c r="E14" i="15" s="1"/>
  <c r="B14" i="2"/>
  <c r="D13" i="2"/>
  <c r="E13" i="2" s="1"/>
  <c r="D12" i="2"/>
  <c r="E12" i="2" s="1"/>
  <c r="D11" i="2"/>
  <c r="E11" i="2" s="1"/>
  <c r="D10" i="2"/>
  <c r="C8" i="2"/>
  <c r="C8" i="15" s="1"/>
  <c r="B8" i="2"/>
  <c r="D7" i="2"/>
  <c r="E7" i="2" s="1"/>
  <c r="D6" i="2"/>
  <c r="E6" i="2" s="1"/>
  <c r="D5" i="2"/>
  <c r="E5" i="2" s="1"/>
  <c r="D4" i="2"/>
  <c r="E8" i="15" l="1"/>
  <c r="B14" i="15"/>
  <c r="P14" i="2"/>
  <c r="Q14" i="2" s="1"/>
  <c r="AJ14" i="2"/>
  <c r="AK14" i="2" s="1"/>
  <c r="X14" i="2"/>
  <c r="Y14" i="2" s="1"/>
  <c r="AN14" i="2"/>
  <c r="B21" i="15"/>
  <c r="AJ21" i="2"/>
  <c r="AK21" i="2" s="1"/>
  <c r="X21" i="2"/>
  <c r="Y21" i="2" s="1"/>
  <c r="P21" i="2"/>
  <c r="Q21" i="2" s="1"/>
  <c r="AN21" i="2"/>
  <c r="B8" i="15"/>
  <c r="X8" i="2"/>
  <c r="Y8" i="2" s="1"/>
  <c r="P8" i="2"/>
  <c r="Q8" i="2" s="1"/>
  <c r="AJ8" i="2"/>
  <c r="AK8" i="2" s="1"/>
  <c r="AN8" i="2"/>
  <c r="L14" i="2"/>
  <c r="M14" i="2" s="1"/>
  <c r="B24" i="2"/>
  <c r="H14" i="2"/>
  <c r="I14" i="2" s="1"/>
  <c r="C24" i="2"/>
  <c r="C24" i="15" s="1"/>
  <c r="E24" i="15" s="1"/>
  <c r="L21" i="2"/>
  <c r="M21" i="2" s="1"/>
  <c r="H21" i="2"/>
  <c r="I21" i="2" s="1"/>
  <c r="D8" i="2"/>
  <c r="L8" i="2"/>
  <c r="M8" i="2" s="1"/>
  <c r="H8" i="2"/>
  <c r="I8" i="2" s="1"/>
  <c r="D21" i="2"/>
  <c r="E21" i="2" s="1"/>
  <c r="D14" i="2"/>
  <c r="E4" i="2"/>
  <c r="E10" i="2"/>
  <c r="E15" i="2"/>
  <c r="B24" i="15" l="1"/>
  <c r="T28" i="2"/>
  <c r="AJ24" i="2"/>
  <c r="AK24" i="2" s="1"/>
  <c r="X24" i="2"/>
  <c r="Y24" i="2" s="1"/>
  <c r="P24" i="2"/>
  <c r="Q24" i="2" s="1"/>
  <c r="AN24" i="2"/>
  <c r="P14" i="15"/>
  <c r="Q14" i="15" s="1"/>
  <c r="AJ14" i="15"/>
  <c r="AK14" i="15" s="1"/>
  <c r="H14" i="15"/>
  <c r="I14" i="15" s="1"/>
  <c r="L14" i="15"/>
  <c r="M14" i="15" s="1"/>
  <c r="X14" i="15"/>
  <c r="Y14" i="15" s="1"/>
  <c r="AN14" i="15"/>
  <c r="L8" i="15"/>
  <c r="M8" i="15" s="1"/>
  <c r="P8" i="15"/>
  <c r="Q8" i="15" s="1"/>
  <c r="X8" i="15"/>
  <c r="Y8" i="15" s="1"/>
  <c r="AJ8" i="15"/>
  <c r="AK8" i="15" s="1"/>
  <c r="H8" i="15"/>
  <c r="I8" i="15" s="1"/>
  <c r="AN8" i="15"/>
  <c r="C25" i="15"/>
  <c r="E25" i="15" s="1"/>
  <c r="AJ21" i="15"/>
  <c r="AK21" i="15" s="1"/>
  <c r="H21" i="15"/>
  <c r="I21" i="15" s="1"/>
  <c r="X21" i="15"/>
  <c r="Y21" i="15" s="1"/>
  <c r="P21" i="15"/>
  <c r="Q21" i="15" s="1"/>
  <c r="L21" i="15"/>
  <c r="M21" i="15" s="1"/>
  <c r="AN21" i="15"/>
  <c r="B25" i="2"/>
  <c r="H25" i="2" s="1"/>
  <c r="I25" i="2" s="1"/>
  <c r="E8" i="2"/>
  <c r="L25" i="2"/>
  <c r="M25" i="2" s="1"/>
  <c r="E14" i="2"/>
  <c r="D24" i="2"/>
  <c r="C25" i="2"/>
  <c r="C27" i="2" s="1"/>
  <c r="L24" i="2"/>
  <c r="M24" i="2" s="1"/>
  <c r="H24" i="2"/>
  <c r="I24" i="2" s="1"/>
  <c r="B25" i="15" l="1"/>
  <c r="B27" i="2"/>
  <c r="AJ25" i="2"/>
  <c r="AK25" i="2" s="1"/>
  <c r="X25" i="2"/>
  <c r="Y25" i="2" s="1"/>
  <c r="T25" i="2"/>
  <c r="U25" i="2" s="1"/>
  <c r="P25" i="2"/>
  <c r="Q25" i="2" s="1"/>
  <c r="AN25" i="2"/>
  <c r="L24" i="15"/>
  <c r="M24" i="15" s="1"/>
  <c r="H24" i="15"/>
  <c r="I24" i="15" s="1"/>
  <c r="P24" i="15"/>
  <c r="Q24" i="15" s="1"/>
  <c r="AJ24" i="15"/>
  <c r="AK24" i="15" s="1"/>
  <c r="X24" i="15"/>
  <c r="Y24" i="15" s="1"/>
  <c r="AN24" i="15"/>
  <c r="D25" i="2"/>
  <c r="E25" i="2" s="1"/>
  <c r="E24" i="2"/>
  <c r="AJ25" i="15" l="1"/>
  <c r="AK25" i="15" s="1"/>
  <c r="L25" i="15"/>
  <c r="M25" i="15" s="1"/>
  <c r="X25" i="15"/>
  <c r="Y25" i="15" s="1"/>
  <c r="H25" i="15"/>
  <c r="I25" i="15" s="1"/>
  <c r="P25" i="15"/>
  <c r="Q25" i="15" s="1"/>
  <c r="T25" i="15"/>
  <c r="U25" i="15" s="1"/>
  <c r="AN25" i="15"/>
</calcChain>
</file>

<file path=xl/sharedStrings.xml><?xml version="1.0" encoding="utf-8"?>
<sst xmlns="http://schemas.openxmlformats.org/spreadsheetml/2006/main" count="886" uniqueCount="156">
  <si>
    <t>Sorszám</t>
  </si>
  <si>
    <t>Megnevezés</t>
  </si>
  <si>
    <t>Idő-arányos terv</t>
  </si>
  <si>
    <t>I-III. hó teljesítés</t>
  </si>
  <si>
    <t>IV. hó teljesítés</t>
  </si>
  <si>
    <t xml:space="preserve">Éves terv adat </t>
  </si>
  <si>
    <t>I-IV hó teljesítés</t>
  </si>
  <si>
    <t xml:space="preserve">V. havi teljesítés </t>
  </si>
  <si>
    <t>I-V havi teljesítés</t>
  </si>
  <si>
    <t>Időarányos terv teljesítés I-IV. hó%</t>
  </si>
  <si>
    <t>Időarányos terv/tény I-III- %</t>
  </si>
  <si>
    <t>Időarányos terv teljesítés I-V. hó%</t>
  </si>
  <si>
    <t>VI. havi teljesítés</t>
  </si>
  <si>
    <t>I-VI havi teljesítés</t>
  </si>
  <si>
    <t>Időarányos terv I-VI hó</t>
  </si>
  <si>
    <t>Időarányos terv teljesítés I-VI. hó%</t>
  </si>
  <si>
    <t>VII. havi teljesítés</t>
  </si>
  <si>
    <t>I-VII havi teljesítés</t>
  </si>
  <si>
    <t>Időarányos terv teljesítés I-VII. hó%</t>
  </si>
  <si>
    <t>VIII. havi teljesítés</t>
  </si>
  <si>
    <t>Időarányos terv teljesítés I-VIII. hó%</t>
  </si>
  <si>
    <t>IX. havi teljesítés</t>
  </si>
  <si>
    <t>I-VIII havi teljesítés</t>
  </si>
  <si>
    <t>I-IX havi teljesítés</t>
  </si>
  <si>
    <t>Időarányos terv I-IX hó</t>
  </si>
  <si>
    <t>Időarányos terv teljesítés I-IX. hó%</t>
  </si>
  <si>
    <t>X. havi teljesítés</t>
  </si>
  <si>
    <t>I-X havi teljesítés</t>
  </si>
  <si>
    <t>Időarányos terv teljesítés I-X. hó%</t>
  </si>
  <si>
    <t>XI. havi teljesítés</t>
  </si>
  <si>
    <t>I-XI havi teljesítés</t>
  </si>
  <si>
    <t>Időarányos terv teljesítés I-XI. hó%</t>
  </si>
  <si>
    <t>XII. havi teljesítés</t>
  </si>
  <si>
    <t>I-XII havi teljesítés</t>
  </si>
  <si>
    <t xml:space="preserve"> Terv teljesítés I-XII. hó%</t>
  </si>
  <si>
    <t xml:space="preserve">1. </t>
  </si>
  <si>
    <t xml:space="preserve">2. </t>
  </si>
  <si>
    <t>Árbevétel</t>
  </si>
  <si>
    <t>Önkormányzati támogatás</t>
  </si>
  <si>
    <t>Egyéb bevétel</t>
  </si>
  <si>
    <t>Bevételek összesen</t>
  </si>
  <si>
    <t>Anyagköltség</t>
  </si>
  <si>
    <t>Igénybe vett anyagi jellegű szolgáltatások</t>
  </si>
  <si>
    <t>Egyéb anyagi jellegű szolgáltatások</t>
  </si>
  <si>
    <t>Alvállalkozói teljesítések</t>
  </si>
  <si>
    <t>A. Bevételek</t>
  </si>
  <si>
    <t>B. Költségek</t>
  </si>
  <si>
    <t>B/I Anyagi jellegű ráfordítások összesen</t>
  </si>
  <si>
    <t>Munkabér</t>
  </si>
  <si>
    <t>Bérek járulékai</t>
  </si>
  <si>
    <t>Személyi jellegű egyéb költségek</t>
  </si>
  <si>
    <t xml:space="preserve">   ebből munkábajárás költségtérítés</t>
  </si>
  <si>
    <t xml:space="preserve">   ebből cafeteria</t>
  </si>
  <si>
    <t xml:space="preserve">   ebből egyéb személyi jellegű kötség</t>
  </si>
  <si>
    <t>B=III. Amortizáció</t>
  </si>
  <si>
    <t>Ráfordítások összesen</t>
  </si>
  <si>
    <t>Közvetlenül folyósított állami támogatás</t>
  </si>
  <si>
    <t>I. Önkormányzati cégtől</t>
  </si>
  <si>
    <t>Igénybe vett szolgáltatások, közvetített szolgáltatások</t>
  </si>
  <si>
    <t>Önkormányzati cégektől összesen</t>
  </si>
  <si>
    <t>II.Nem önkormányzati cégektől</t>
  </si>
  <si>
    <t>1.</t>
  </si>
  <si>
    <t>2.</t>
  </si>
  <si>
    <t>3.</t>
  </si>
  <si>
    <t>4.</t>
  </si>
  <si>
    <t>5.</t>
  </si>
  <si>
    <t>Nem önkormányzati cégektől összesen</t>
  </si>
  <si>
    <t>Mindösszesen</t>
  </si>
  <si>
    <t>Fedezeti összeg</t>
  </si>
  <si>
    <t>Eredmény</t>
  </si>
  <si>
    <t>Cegléd Város Önkormányzata részére</t>
  </si>
  <si>
    <t>Külső megrendelők részére</t>
  </si>
  <si>
    <t>Összesen</t>
  </si>
  <si>
    <t>Teljesített szolgáltatás megoszlása</t>
  </si>
  <si>
    <t>Cegléd Város Önkormányzata tulajdonában álló cégek részére</t>
  </si>
  <si>
    <t>Ceglédi Sportcsarnok Kft.</t>
  </si>
  <si>
    <t>Ceglédi Termálfürdő Kft.</t>
  </si>
  <si>
    <t>Ceglédi TV Közhasznú Nonprofit Kft.</t>
  </si>
  <si>
    <t xml:space="preserve">Ceglédi Városfejlesztési Kft </t>
  </si>
  <si>
    <t>1-3 hó</t>
  </si>
  <si>
    <t>4. hó</t>
  </si>
  <si>
    <t>5. hó</t>
  </si>
  <si>
    <t>6.hó</t>
  </si>
  <si>
    <t>7.hó</t>
  </si>
  <si>
    <t>8.hó</t>
  </si>
  <si>
    <t>9.hó</t>
  </si>
  <si>
    <t>10.hó</t>
  </si>
  <si>
    <t>11.hó</t>
  </si>
  <si>
    <t>12.hó</t>
  </si>
  <si>
    <t>"B" Tevékenység</t>
  </si>
  <si>
    <t>"A" Tevékenység</t>
  </si>
  <si>
    <t>"C" Tevékenység</t>
  </si>
  <si>
    <t xml:space="preserve">Központi irányítás költségeinek felosztása </t>
  </si>
  <si>
    <t>Egyéb ráfordítások</t>
  </si>
  <si>
    <t>Időarányos terv</t>
  </si>
  <si>
    <t xml:space="preserve">Időarányos terv </t>
  </si>
  <si>
    <t>B/II Személyi jellegű ráfordítások összesen</t>
  </si>
  <si>
    <t>Időarányos terv 1-11 hó</t>
  </si>
  <si>
    <t>Időarányos ter 11-10 hó</t>
  </si>
  <si>
    <t>…………………. Vállalkozás ………………. tevékenység adatai; Terv - Tény összhasonlítás Munkaszám: …………..  adatok ezer Ft-ban.</t>
  </si>
  <si>
    <t>Tervben</t>
  </si>
  <si>
    <t>x</t>
  </si>
  <si>
    <t>B/III. Amortizáció</t>
  </si>
  <si>
    <t>B/IV Egyéb ráfordítások</t>
  </si>
  <si>
    <t>Terv</t>
  </si>
  <si>
    <t>I-III hó tény</t>
  </si>
  <si>
    <t>IV hó tény</t>
  </si>
  <si>
    <t>V. hó tény</t>
  </si>
  <si>
    <t>VI. hó tény</t>
  </si>
  <si>
    <t>I félév tény</t>
  </si>
  <si>
    <t>VII. hó tény</t>
  </si>
  <si>
    <t>VIII. hó tény</t>
  </si>
  <si>
    <t>IX. hó tény</t>
  </si>
  <si>
    <t>I-III n év tény</t>
  </si>
  <si>
    <t>X. hó tény</t>
  </si>
  <si>
    <t>XI. hó tény</t>
  </si>
  <si>
    <t>XII. hó tény</t>
  </si>
  <si>
    <t>Éves összes tény</t>
  </si>
  <si>
    <t>Terv teljesítés %</t>
  </si>
  <si>
    <t xml:space="preserve">Megnevezés </t>
  </si>
  <si>
    <t>Létszám fő</t>
  </si>
  <si>
    <t>Bértömeg Ft</t>
  </si>
  <si>
    <t>Teljesített össz munkaóra</t>
  </si>
  <si>
    <t xml:space="preserve">"A" tev. </t>
  </si>
  <si>
    <t>"B" tev.</t>
  </si>
  <si>
    <t>"C" tev.</t>
  </si>
  <si>
    <t>"D" tev.</t>
  </si>
  <si>
    <t>Központi irányítás</t>
  </si>
  <si>
    <t>Közép és felsővezetők</t>
  </si>
  <si>
    <t>Adminisztrátori csoport</t>
  </si>
  <si>
    <t>Műszaki csoport</t>
  </si>
  <si>
    <t xml:space="preserve">   Ebből szakmunkás</t>
  </si>
  <si>
    <t xml:space="preserve"> Ebből betanított munk</t>
  </si>
  <si>
    <t>Ebből segédmunkás</t>
  </si>
  <si>
    <t>Munkaóra felhasználás tevékenységenként</t>
  </si>
  <si>
    <t>Munkaidő felhasználás I - III hó</t>
  </si>
  <si>
    <t xml:space="preserve">Alkalmazottak </t>
  </si>
  <si>
    <t>Közfoglalkoztatottak</t>
  </si>
  <si>
    <t>X</t>
  </si>
  <si>
    <t>Felosztott összesen</t>
  </si>
  <si>
    <t>Munkaidő felhasználás IV. hó</t>
  </si>
  <si>
    <t>Munkaidő felhasználás V. hó</t>
  </si>
  <si>
    <t>Munkaidő felhasználás VI. hó</t>
  </si>
  <si>
    <t>Munkaidő felhasználás VII. hó</t>
  </si>
  <si>
    <t>Munkaidő felhasználás VIII. hó</t>
  </si>
  <si>
    <t>Munkaidő felhasználás IX. hó</t>
  </si>
  <si>
    <t>Munkaidő felhasználás X. hó</t>
  </si>
  <si>
    <t>Munkaidő felhasználás XI. hó</t>
  </si>
  <si>
    <t>Munkaidő felhasználás XII. hó</t>
  </si>
  <si>
    <t>Egyéb tev.</t>
  </si>
  <si>
    <t>Munkaidő felhasználás I-II. n.év</t>
  </si>
  <si>
    <t>Ellenőrzés bér</t>
  </si>
  <si>
    <t>Ellenőrzés órák</t>
  </si>
  <si>
    <t>Munkaidő felhasználás I-III. n.év</t>
  </si>
  <si>
    <t>Munkaidő felhasználás I-IV. n.év</t>
  </si>
  <si>
    <t>Várvag Nonprofit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</si>
</sst>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3" fontId="1" fillId="0" borderId="0" xfId="0" applyNumberFormat="1" applyFont="1"/>
    <xf numFmtId="3" fontId="0" fillId="0" borderId="0" xfId="0" applyNumberFormat="1"/>
    <xf numFmtId="10" fontId="1" fillId="0" borderId="0" xfId="0" applyNumberFormat="1" applyFont="1" applyAlignment="1">
      <alignment horizontal="center" wrapText="1"/>
    </xf>
    <xf numFmtId="10" fontId="1" fillId="0" borderId="0" xfId="0" applyNumberFormat="1" applyFont="1"/>
    <xf numFmtId="10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3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3" fontId="2" fillId="2" borderId="0" xfId="0" applyNumberFormat="1" applyFont="1" applyFill="1" applyAlignment="1">
      <alignment horizontal="center"/>
    </xf>
    <xf numFmtId="10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/>
    <xf numFmtId="1" fontId="0" fillId="0" borderId="0" xfId="0" applyNumberFormat="1"/>
    <xf numFmtId="1" fontId="1" fillId="0" borderId="0" xfId="0" applyNumberFormat="1" applyFon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ávid Szebeni" id="{348C1285-9985-494A-944D-253B223D378E}" userId="S::tesz@telepulesfejlesztes.onmicrosoft.com::8702597d-2895-4dd3-bee4-075a46910144" providerId="AD"/>
</personList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4" dT="2025-03-26T16:06:51.78" personId="{348C1285-9985-494A-944D-253B223D378E}" id="{D9DBE52D-12CA-4A71-ABE8-29A2321040AF}">
    <text>Értelemszerűen amennyiben a Várvag Kft. kontrolling táblázatáról van szó, ott ez a cella Kossuth Művelődési Központ Nonprofit Kft. -re módosul.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="60" zoomScaleNormal="60" workbookViewId="0">
      <selection activeCell="D6" sqref="D6"/>
    </sheetView>
  </sheetViews>
  <sheetFormatPr defaultRowHeight="14.4" x14ac:dyDescent="0.3"/>
  <cols>
    <col min="1" max="1" width="36.33203125" style="12" customWidth="1"/>
    <col min="2" max="2" width="12.6640625" customWidth="1"/>
    <col min="3" max="3" width="8.6640625" customWidth="1"/>
    <col min="4" max="4" width="8.88671875" style="6"/>
    <col min="5" max="5" width="9.44140625" style="9" customWidth="1"/>
    <col min="6" max="6" width="8.88671875" style="6"/>
    <col min="8" max="8" width="11" style="6" customWidth="1"/>
    <col min="9" max="9" width="10.44140625" style="9" customWidth="1"/>
    <col min="10" max="10" width="8.88671875" style="23"/>
    <col min="12" max="12" width="8.5546875" style="6" customWidth="1"/>
    <col min="13" max="13" width="8.88671875" style="9"/>
    <col min="14" max="14" width="8.88671875" style="6"/>
    <col min="16" max="16" width="8.88671875" style="6" customWidth="1"/>
    <col min="17" max="17" width="8.88671875" style="9" customWidth="1"/>
    <col min="18" max="19" width="8.88671875" style="6" customWidth="1"/>
    <col min="20" max="20" width="10.44140625" style="6" customWidth="1"/>
    <col min="21" max="21" width="8.88671875" style="9" customWidth="1"/>
    <col min="22" max="24" width="8.88671875" style="6"/>
    <col min="25" max="25" width="8.88671875" style="9"/>
    <col min="26" max="27" width="8.88671875" style="6"/>
    <col min="28" max="28" width="10.77734375" style="6" customWidth="1"/>
    <col min="29" max="29" width="12.5546875" style="9" customWidth="1"/>
    <col min="30" max="30" width="8.88671875" style="6"/>
    <col min="32" max="32" width="9.77734375" style="6" customWidth="1"/>
    <col min="33" max="33" width="12.5546875" style="9" bestFit="1" customWidth="1"/>
    <col min="34" max="34" width="8.88671875" style="6"/>
    <col min="36" max="36" width="11.88671875" style="6" customWidth="1"/>
    <col min="37" max="37" width="8.88671875" style="9"/>
    <col min="38" max="38" width="8.88671875" style="6"/>
    <col min="39" max="39" width="10.5546875" style="6" customWidth="1"/>
    <col min="40" max="40" width="11.33203125" style="9" customWidth="1"/>
  </cols>
  <sheetData>
    <row r="1" spans="1:40" ht="18" x14ac:dyDescent="0.35">
      <c r="A1" s="11"/>
      <c r="B1" s="10"/>
      <c r="C1" s="10"/>
      <c r="D1" s="10"/>
      <c r="E1" s="10"/>
      <c r="F1" s="16"/>
      <c r="G1" s="10"/>
      <c r="H1" s="16"/>
      <c r="I1" s="17"/>
      <c r="J1" s="20"/>
      <c r="K1" s="10"/>
      <c r="L1" s="16"/>
      <c r="M1" s="17"/>
      <c r="N1" s="16"/>
      <c r="O1" s="10"/>
      <c r="P1" s="16"/>
      <c r="Q1" s="17"/>
      <c r="R1" s="16"/>
      <c r="S1" s="16"/>
      <c r="T1" s="16"/>
      <c r="U1" s="17"/>
      <c r="V1" s="16"/>
      <c r="W1" s="16"/>
      <c r="X1" s="16"/>
      <c r="Y1" s="17"/>
      <c r="Z1" s="16"/>
      <c r="AA1" s="16"/>
      <c r="AB1" s="16"/>
      <c r="AC1" s="17"/>
      <c r="AD1" s="16"/>
      <c r="AE1" s="10"/>
      <c r="AF1" s="16"/>
      <c r="AG1" s="17"/>
      <c r="AH1" s="16"/>
      <c r="AI1" s="10"/>
      <c r="AJ1" s="16"/>
      <c r="AK1" s="17"/>
      <c r="AL1" s="16"/>
      <c r="AM1" s="16"/>
      <c r="AN1" s="17"/>
    </row>
    <row r="2" spans="1:40" s="3" customFormat="1" ht="72" x14ac:dyDescent="0.3">
      <c r="A2" s="3" t="s">
        <v>1</v>
      </c>
      <c r="B2" s="3" t="s">
        <v>5</v>
      </c>
      <c r="C2" s="3" t="s">
        <v>3</v>
      </c>
      <c r="D2" s="4" t="s">
        <v>2</v>
      </c>
      <c r="E2" s="7" t="s">
        <v>10</v>
      </c>
      <c r="F2" s="4" t="s">
        <v>4</v>
      </c>
      <c r="G2" s="3" t="s">
        <v>6</v>
      </c>
      <c r="H2" s="4" t="s">
        <v>94</v>
      </c>
      <c r="I2" s="7" t="s">
        <v>9</v>
      </c>
      <c r="J2" s="21" t="s">
        <v>7</v>
      </c>
      <c r="K2" s="3" t="s">
        <v>8</v>
      </c>
      <c r="L2" s="4" t="s">
        <v>95</v>
      </c>
      <c r="M2" s="7" t="s">
        <v>11</v>
      </c>
      <c r="N2" s="4" t="s">
        <v>12</v>
      </c>
      <c r="O2" s="3" t="s">
        <v>13</v>
      </c>
      <c r="P2" s="4" t="s">
        <v>14</v>
      </c>
      <c r="Q2" s="7" t="s">
        <v>15</v>
      </c>
      <c r="R2" s="4" t="s">
        <v>16</v>
      </c>
      <c r="S2" s="4" t="s">
        <v>17</v>
      </c>
      <c r="T2" s="4" t="s">
        <v>94</v>
      </c>
      <c r="U2" s="7" t="s">
        <v>18</v>
      </c>
      <c r="V2" s="4" t="s">
        <v>19</v>
      </c>
      <c r="W2" s="4" t="s">
        <v>22</v>
      </c>
      <c r="X2" s="4" t="s">
        <v>94</v>
      </c>
      <c r="Y2" s="7" t="s">
        <v>20</v>
      </c>
      <c r="Z2" s="4" t="s">
        <v>21</v>
      </c>
      <c r="AA2" s="4" t="s">
        <v>23</v>
      </c>
      <c r="AB2" s="4" t="s">
        <v>24</v>
      </c>
      <c r="AC2" s="7" t="s">
        <v>25</v>
      </c>
      <c r="AD2" s="4" t="s">
        <v>26</v>
      </c>
      <c r="AE2" s="3" t="s">
        <v>27</v>
      </c>
      <c r="AF2" s="4" t="s">
        <v>98</v>
      </c>
      <c r="AG2" s="7" t="s">
        <v>28</v>
      </c>
      <c r="AH2" s="4" t="s">
        <v>29</v>
      </c>
      <c r="AI2" s="3" t="s">
        <v>30</v>
      </c>
      <c r="AJ2" s="4" t="s">
        <v>97</v>
      </c>
      <c r="AK2" s="7" t="s">
        <v>31</v>
      </c>
      <c r="AL2" s="4" t="s">
        <v>32</v>
      </c>
      <c r="AM2" s="4" t="s">
        <v>33</v>
      </c>
      <c r="AN2" s="7" t="s">
        <v>34</v>
      </c>
    </row>
    <row r="3" spans="1:40" s="1" customFormat="1" x14ac:dyDescent="0.3">
      <c r="A3" s="2" t="s">
        <v>45</v>
      </c>
      <c r="D3" s="5"/>
      <c r="E3" s="8"/>
      <c r="F3" s="5"/>
      <c r="H3" s="5"/>
      <c r="I3" s="8"/>
      <c r="J3" s="22"/>
      <c r="L3" s="5"/>
      <c r="M3" s="8"/>
      <c r="N3" s="5"/>
      <c r="P3" s="5"/>
      <c r="Q3" s="8"/>
      <c r="R3" s="5"/>
      <c r="S3" s="5"/>
      <c r="T3" s="5"/>
      <c r="U3" s="8"/>
      <c r="V3" s="5"/>
      <c r="W3" s="5"/>
      <c r="X3" s="5"/>
      <c r="Y3" s="8"/>
      <c r="Z3" s="5"/>
      <c r="AA3" s="5"/>
      <c r="AB3" s="5"/>
      <c r="AC3" s="8"/>
      <c r="AD3" s="5"/>
      <c r="AF3" s="5"/>
      <c r="AG3" s="8"/>
      <c r="AH3" s="5"/>
      <c r="AJ3" s="5"/>
      <c r="AK3" s="8"/>
      <c r="AL3" s="5"/>
      <c r="AM3" s="5"/>
      <c r="AN3" s="8"/>
    </row>
    <row r="4" spans="1:40" x14ac:dyDescent="0.3">
      <c r="A4" s="12" t="s">
        <v>37</v>
      </c>
      <c r="B4">
        <v>2200</v>
      </c>
      <c r="C4">
        <v>500</v>
      </c>
      <c r="D4" s="6">
        <f>B4/4</f>
        <v>550</v>
      </c>
      <c r="E4" s="9">
        <f>C4/D4</f>
        <v>0.90909090909090906</v>
      </c>
      <c r="F4" s="6">
        <v>75</v>
      </c>
      <c r="G4">
        <f>C4+F4</f>
        <v>575</v>
      </c>
      <c r="H4" s="6">
        <f>B4*4/12</f>
        <v>733.33333333333337</v>
      </c>
      <c r="I4" s="9">
        <f>G4/H4</f>
        <v>0.78409090909090906</v>
      </c>
      <c r="J4" s="23">
        <v>100</v>
      </c>
      <c r="K4">
        <f>J4+G4</f>
        <v>675</v>
      </c>
      <c r="L4" s="6">
        <f>B4/12*5</f>
        <v>916.66666666666674</v>
      </c>
      <c r="M4" s="9">
        <f>K4/L4</f>
        <v>0.73636363636363633</v>
      </c>
      <c r="N4" s="6">
        <v>120</v>
      </c>
      <c r="O4">
        <f>K4+N4</f>
        <v>795</v>
      </c>
      <c r="P4" s="6">
        <f>B4/2</f>
        <v>1100</v>
      </c>
      <c r="Q4" s="9">
        <f>O4/P4</f>
        <v>0.72272727272727277</v>
      </c>
      <c r="R4" s="6">
        <v>90</v>
      </c>
      <c r="S4" s="6">
        <f>O4+R4</f>
        <v>885</v>
      </c>
      <c r="T4" s="6">
        <f>B4/12*7</f>
        <v>1283.3333333333335</v>
      </c>
      <c r="U4" s="9">
        <f>S4/T4</f>
        <v>0.68961038961038956</v>
      </c>
      <c r="V4" s="6">
        <v>105</v>
      </c>
      <c r="W4" s="6">
        <f>S4+V4</f>
        <v>990</v>
      </c>
      <c r="X4" s="6">
        <f>B4/12*8</f>
        <v>1466.6666666666667</v>
      </c>
      <c r="Y4" s="9">
        <f>W4/X4</f>
        <v>0.67499999999999993</v>
      </c>
      <c r="Z4" s="6">
        <v>120</v>
      </c>
      <c r="AA4" s="6">
        <f>W4+Z4</f>
        <v>1110</v>
      </c>
      <c r="AB4" s="6">
        <f>B4/12*9</f>
        <v>1650</v>
      </c>
      <c r="AC4" s="9">
        <f>AA4/AB4</f>
        <v>0.67272727272727273</v>
      </c>
      <c r="AD4" s="6">
        <v>185</v>
      </c>
      <c r="AE4">
        <f>AA4+AD4</f>
        <v>1295</v>
      </c>
      <c r="AF4" s="6">
        <f>B4/12*10</f>
        <v>1833.3333333333335</v>
      </c>
      <c r="AG4" s="9">
        <f>AE4/AF4</f>
        <v>0.7063636363636363</v>
      </c>
      <c r="AH4" s="6">
        <v>175</v>
      </c>
      <c r="AI4">
        <f>AE4+AH4</f>
        <v>1470</v>
      </c>
      <c r="AJ4" s="6">
        <f>B4/12*11</f>
        <v>2016.6666666666667</v>
      </c>
      <c r="AK4" s="9">
        <f>AI4/AJ4</f>
        <v>0.72892561983471071</v>
      </c>
      <c r="AL4" s="6">
        <v>180</v>
      </c>
      <c r="AM4" s="6">
        <f>AI4+AL4</f>
        <v>1650</v>
      </c>
      <c r="AN4" s="9">
        <f>AM4/B4</f>
        <v>0.75</v>
      </c>
    </row>
    <row r="5" spans="1:40" x14ac:dyDescent="0.3">
      <c r="A5" s="12" t="s">
        <v>38</v>
      </c>
      <c r="B5">
        <v>1050</v>
      </c>
      <c r="C5">
        <v>600</v>
      </c>
      <c r="D5" s="6">
        <f t="shared" ref="D5:D7" si="0">B5/4</f>
        <v>262.5</v>
      </c>
      <c r="E5" s="9">
        <f t="shared" ref="E5:E25" si="1">C5/D5</f>
        <v>2.2857142857142856</v>
      </c>
      <c r="F5" s="6">
        <v>25</v>
      </c>
      <c r="G5">
        <f t="shared" ref="G5:G7" si="2">C5+F5</f>
        <v>625</v>
      </c>
      <c r="H5" s="6">
        <f t="shared" ref="H5:H25" si="3">B5*4/12</f>
        <v>350</v>
      </c>
      <c r="I5" s="9">
        <f t="shared" ref="I5:I25" si="4">G5/H5</f>
        <v>1.7857142857142858</v>
      </c>
      <c r="J5" s="23">
        <v>95</v>
      </c>
      <c r="K5">
        <f t="shared" ref="K5:K7" si="5">J5+G5</f>
        <v>720</v>
      </c>
      <c r="L5" s="6">
        <f t="shared" ref="L5:L25" si="6">B5/12*5</f>
        <v>437.5</v>
      </c>
      <c r="M5" s="9">
        <f t="shared" ref="M5:M25" si="7">K5/L5</f>
        <v>1.6457142857142857</v>
      </c>
      <c r="N5" s="6">
        <v>250</v>
      </c>
      <c r="O5">
        <f t="shared" ref="O5:O7" si="8">K5+N5</f>
        <v>970</v>
      </c>
      <c r="P5" s="6">
        <f t="shared" ref="P5:P25" si="9">B5/2</f>
        <v>525</v>
      </c>
      <c r="Q5" s="9">
        <f t="shared" ref="Q5:Q25" si="10">O5/P5</f>
        <v>1.8476190476190477</v>
      </c>
      <c r="R5" s="6">
        <v>0</v>
      </c>
      <c r="S5" s="6">
        <f t="shared" ref="S5:S7" si="11">O5+R5</f>
        <v>970</v>
      </c>
      <c r="T5" s="6">
        <f t="shared" ref="T5:T7" si="12">B5/12*7</f>
        <v>612.5</v>
      </c>
      <c r="U5" s="9">
        <f t="shared" ref="U5:U25" si="13">S5/T5</f>
        <v>1.583673469387755</v>
      </c>
      <c r="V5" s="6">
        <v>10</v>
      </c>
      <c r="W5" s="6">
        <f t="shared" ref="W5:W7" si="14">S5+V5</f>
        <v>980</v>
      </c>
      <c r="X5" s="6">
        <f t="shared" ref="X5:X25" si="15">B5/12*8</f>
        <v>700</v>
      </c>
      <c r="Y5" s="9">
        <f t="shared" ref="Y5:Y7" si="16">W5/X5</f>
        <v>1.4</v>
      </c>
      <c r="Z5" s="6">
        <v>11</v>
      </c>
      <c r="AA5" s="6">
        <f t="shared" ref="AA5:AA7" si="17">W5+Z5</f>
        <v>991</v>
      </c>
      <c r="AB5" s="6">
        <f t="shared" ref="AB5:AB7" si="18">B5/12*9</f>
        <v>787.5</v>
      </c>
      <c r="AC5" s="9">
        <f t="shared" ref="AC5:AC25" si="19">AA5/AB5</f>
        <v>1.2584126984126984</v>
      </c>
      <c r="AD5" s="6">
        <v>0</v>
      </c>
      <c r="AE5">
        <f t="shared" ref="AE5:AE7" si="20">AA5+AD5</f>
        <v>991</v>
      </c>
      <c r="AF5" s="6">
        <f t="shared" ref="AF5:AF7" si="21">B5/12*10</f>
        <v>875</v>
      </c>
      <c r="AG5" s="9">
        <f t="shared" ref="AG5:AG25" si="22">AE5/AF5</f>
        <v>1.1325714285714286</v>
      </c>
      <c r="AH5" s="6">
        <v>15</v>
      </c>
      <c r="AI5">
        <f t="shared" ref="AI5:AI7" si="23">AE5+AH5</f>
        <v>1006</v>
      </c>
      <c r="AJ5" s="6">
        <f t="shared" ref="AJ5:AJ25" si="24">B5/12*11</f>
        <v>962.5</v>
      </c>
      <c r="AK5" s="9">
        <f t="shared" ref="AK5:AK25" si="25">AI5/AJ5</f>
        <v>1.0451948051948052</v>
      </c>
      <c r="AL5" s="6">
        <v>0</v>
      </c>
      <c r="AM5" s="6">
        <f t="shared" ref="AM5:AM7" si="26">AI5+AL5</f>
        <v>1006</v>
      </c>
      <c r="AN5" s="9">
        <f t="shared" ref="AN5:AN25" si="27">AM5/B5</f>
        <v>0.95809523809523811</v>
      </c>
    </row>
    <row r="6" spans="1:40" x14ac:dyDescent="0.3">
      <c r="A6" s="12" t="s">
        <v>56</v>
      </c>
      <c r="B6">
        <v>200</v>
      </c>
      <c r="C6">
        <v>20</v>
      </c>
      <c r="D6" s="6">
        <f t="shared" si="0"/>
        <v>50</v>
      </c>
      <c r="E6" s="9">
        <f t="shared" si="1"/>
        <v>0.4</v>
      </c>
      <c r="F6" s="6">
        <v>10</v>
      </c>
      <c r="G6">
        <f t="shared" si="2"/>
        <v>30</v>
      </c>
      <c r="H6" s="6">
        <f t="shared" si="3"/>
        <v>66.666666666666671</v>
      </c>
      <c r="I6" s="9">
        <f t="shared" si="4"/>
        <v>0.44999999999999996</v>
      </c>
      <c r="J6" s="23">
        <v>60</v>
      </c>
      <c r="K6">
        <f t="shared" si="5"/>
        <v>90</v>
      </c>
      <c r="L6" s="6">
        <f t="shared" si="6"/>
        <v>83.333333333333343</v>
      </c>
      <c r="M6" s="9">
        <f t="shared" si="7"/>
        <v>1.0799999999999998</v>
      </c>
      <c r="N6" s="6">
        <v>0</v>
      </c>
      <c r="O6">
        <f t="shared" si="8"/>
        <v>90</v>
      </c>
      <c r="P6" s="6">
        <f t="shared" si="9"/>
        <v>100</v>
      </c>
      <c r="Q6" s="9">
        <f t="shared" si="10"/>
        <v>0.9</v>
      </c>
      <c r="R6" s="6">
        <v>75</v>
      </c>
      <c r="S6" s="6">
        <f t="shared" si="11"/>
        <v>165</v>
      </c>
      <c r="T6" s="6">
        <f t="shared" si="12"/>
        <v>116.66666666666667</v>
      </c>
      <c r="U6" s="9">
        <f t="shared" si="13"/>
        <v>1.4142857142857141</v>
      </c>
      <c r="V6" s="6">
        <v>0</v>
      </c>
      <c r="W6" s="6">
        <f t="shared" si="14"/>
        <v>165</v>
      </c>
      <c r="X6" s="6">
        <f t="shared" si="15"/>
        <v>133.33333333333334</v>
      </c>
      <c r="Y6" s="9">
        <f t="shared" si="16"/>
        <v>1.2374999999999998</v>
      </c>
      <c r="Z6" s="6">
        <v>0</v>
      </c>
      <c r="AA6" s="6">
        <f t="shared" si="17"/>
        <v>165</v>
      </c>
      <c r="AB6" s="6">
        <f t="shared" si="18"/>
        <v>150</v>
      </c>
      <c r="AC6" s="9">
        <f t="shared" si="19"/>
        <v>1.1000000000000001</v>
      </c>
      <c r="AD6" s="6">
        <v>0</v>
      </c>
      <c r="AE6">
        <f t="shared" si="20"/>
        <v>165</v>
      </c>
      <c r="AF6" s="6">
        <f t="shared" si="21"/>
        <v>166.66666666666669</v>
      </c>
      <c r="AG6" s="9">
        <f t="shared" si="22"/>
        <v>0.98999999999999988</v>
      </c>
      <c r="AH6" s="6">
        <v>0</v>
      </c>
      <c r="AI6">
        <f t="shared" si="23"/>
        <v>165</v>
      </c>
      <c r="AJ6" s="6">
        <f t="shared" si="24"/>
        <v>183.33333333333334</v>
      </c>
      <c r="AK6" s="9">
        <f t="shared" si="25"/>
        <v>0.89999999999999991</v>
      </c>
      <c r="AL6" s="6">
        <v>0</v>
      </c>
      <c r="AM6" s="6">
        <f t="shared" si="26"/>
        <v>165</v>
      </c>
      <c r="AN6" s="9">
        <f t="shared" si="27"/>
        <v>0.82499999999999996</v>
      </c>
    </row>
    <row r="7" spans="1:40" x14ac:dyDescent="0.3">
      <c r="A7" s="12" t="s">
        <v>39</v>
      </c>
      <c r="B7">
        <v>130</v>
      </c>
      <c r="C7">
        <v>10</v>
      </c>
      <c r="D7" s="6">
        <f t="shared" si="0"/>
        <v>32.5</v>
      </c>
      <c r="E7" s="9">
        <f t="shared" si="1"/>
        <v>0.30769230769230771</v>
      </c>
      <c r="F7" s="6">
        <v>4</v>
      </c>
      <c r="G7">
        <f t="shared" si="2"/>
        <v>14</v>
      </c>
      <c r="H7" s="6">
        <f t="shared" si="3"/>
        <v>43.333333333333336</v>
      </c>
      <c r="I7" s="9">
        <f t="shared" si="4"/>
        <v>0.32307692307692304</v>
      </c>
      <c r="J7" s="23">
        <v>20</v>
      </c>
      <c r="K7">
        <f t="shared" si="5"/>
        <v>34</v>
      </c>
      <c r="L7" s="6">
        <f t="shared" si="6"/>
        <v>54.166666666666671</v>
      </c>
      <c r="M7" s="9">
        <f t="shared" si="7"/>
        <v>0.62769230769230766</v>
      </c>
      <c r="N7" s="6">
        <v>15</v>
      </c>
      <c r="O7">
        <f t="shared" si="8"/>
        <v>49</v>
      </c>
      <c r="P7" s="6">
        <f t="shared" si="9"/>
        <v>65</v>
      </c>
      <c r="Q7" s="9">
        <f t="shared" si="10"/>
        <v>0.75384615384615383</v>
      </c>
      <c r="R7" s="6">
        <v>18</v>
      </c>
      <c r="S7" s="6">
        <f t="shared" si="11"/>
        <v>67</v>
      </c>
      <c r="T7" s="6">
        <f t="shared" si="12"/>
        <v>75.833333333333343</v>
      </c>
      <c r="U7" s="9">
        <f t="shared" si="13"/>
        <v>0.88351648351648338</v>
      </c>
      <c r="V7" s="6">
        <v>5</v>
      </c>
      <c r="W7" s="6">
        <f t="shared" si="14"/>
        <v>72</v>
      </c>
      <c r="X7" s="6">
        <f t="shared" si="15"/>
        <v>86.666666666666671</v>
      </c>
      <c r="Y7" s="9">
        <f t="shared" si="16"/>
        <v>0.8307692307692307</v>
      </c>
      <c r="Z7" s="6">
        <v>5</v>
      </c>
      <c r="AA7" s="6">
        <f t="shared" si="17"/>
        <v>77</v>
      </c>
      <c r="AB7" s="6">
        <f t="shared" si="18"/>
        <v>97.5</v>
      </c>
      <c r="AC7" s="9">
        <f t="shared" si="19"/>
        <v>0.78974358974358971</v>
      </c>
      <c r="AD7" s="6">
        <v>8</v>
      </c>
      <c r="AE7">
        <f t="shared" si="20"/>
        <v>85</v>
      </c>
      <c r="AF7" s="6">
        <f t="shared" si="21"/>
        <v>108.33333333333334</v>
      </c>
      <c r="AG7" s="9">
        <f t="shared" si="22"/>
        <v>0.78461538461538449</v>
      </c>
      <c r="AH7" s="6">
        <v>10</v>
      </c>
      <c r="AI7">
        <f t="shared" si="23"/>
        <v>95</v>
      </c>
      <c r="AJ7" s="6">
        <f t="shared" si="24"/>
        <v>119.16666666666667</v>
      </c>
      <c r="AK7" s="9">
        <f t="shared" si="25"/>
        <v>0.79720279720279719</v>
      </c>
      <c r="AL7" s="6">
        <v>11</v>
      </c>
      <c r="AM7" s="6">
        <f t="shared" si="26"/>
        <v>106</v>
      </c>
      <c r="AN7" s="9">
        <f t="shared" si="27"/>
        <v>0.81538461538461537</v>
      </c>
    </row>
    <row r="8" spans="1:40" s="1" customFormat="1" x14ac:dyDescent="0.3">
      <c r="A8" s="2" t="s">
        <v>40</v>
      </c>
      <c r="B8" s="1">
        <f>SUM(B4:B7)</f>
        <v>3580</v>
      </c>
      <c r="C8" s="1">
        <f t="shared" ref="C8:D8" si="28">SUM(C4:C7)</f>
        <v>1130</v>
      </c>
      <c r="D8" s="5">
        <f t="shared" si="28"/>
        <v>895</v>
      </c>
      <c r="E8" s="9">
        <f t="shared" si="1"/>
        <v>1.2625698324022345</v>
      </c>
      <c r="F8" s="5">
        <f>SUM(F4:F7)</f>
        <v>114</v>
      </c>
      <c r="G8" s="1">
        <f>SUM(G4:G7)</f>
        <v>1244</v>
      </c>
      <c r="H8" s="6">
        <f t="shared" si="3"/>
        <v>1193.3333333333333</v>
      </c>
      <c r="I8" s="9">
        <f t="shared" si="4"/>
        <v>1.0424581005586593</v>
      </c>
      <c r="J8" s="22">
        <f>SUM(J4:J7)</f>
        <v>275</v>
      </c>
      <c r="K8" s="1">
        <f>SUM(K4:K7)</f>
        <v>1519</v>
      </c>
      <c r="L8" s="6">
        <f t="shared" si="6"/>
        <v>1491.6666666666665</v>
      </c>
      <c r="M8" s="9">
        <f t="shared" si="7"/>
        <v>1.0183240223463688</v>
      </c>
      <c r="N8" s="5">
        <f>SUM(N4:N7)</f>
        <v>385</v>
      </c>
      <c r="O8" s="1">
        <f>SUM(O4:O7)</f>
        <v>1904</v>
      </c>
      <c r="P8" s="6">
        <f t="shared" si="9"/>
        <v>1790</v>
      </c>
      <c r="Q8" s="9">
        <f t="shared" si="10"/>
        <v>1.0636871508379888</v>
      </c>
      <c r="R8" s="5">
        <f>SUM(R4:R7)</f>
        <v>183</v>
      </c>
      <c r="S8" s="5">
        <f t="shared" ref="S8:AM14" si="29">SUM(S4:S7)</f>
        <v>2087</v>
      </c>
      <c r="T8" s="5">
        <f t="shared" si="29"/>
        <v>2088.3333333333335</v>
      </c>
      <c r="U8" s="9">
        <f t="shared" si="13"/>
        <v>0.99936153232242608</v>
      </c>
      <c r="V8" s="5">
        <f t="shared" si="29"/>
        <v>120</v>
      </c>
      <c r="W8" s="5">
        <f t="shared" si="29"/>
        <v>2207</v>
      </c>
      <c r="X8" s="6">
        <f t="shared" si="15"/>
        <v>2386.6666666666665</v>
      </c>
      <c r="Y8" s="9">
        <f>W8/X8</f>
        <v>0.92472067039106154</v>
      </c>
      <c r="Z8" s="5">
        <f t="shared" si="29"/>
        <v>136</v>
      </c>
      <c r="AA8" s="5">
        <f t="shared" si="29"/>
        <v>2343</v>
      </c>
      <c r="AB8" s="5">
        <f t="shared" si="29"/>
        <v>2685</v>
      </c>
      <c r="AC8" s="9">
        <f t="shared" si="19"/>
        <v>0.87262569832402237</v>
      </c>
      <c r="AD8" s="5">
        <f t="shared" si="29"/>
        <v>193</v>
      </c>
      <c r="AE8" s="1">
        <f t="shared" si="29"/>
        <v>2536</v>
      </c>
      <c r="AF8" s="5">
        <f t="shared" si="29"/>
        <v>2983.3333333333335</v>
      </c>
      <c r="AG8" s="9">
        <f t="shared" si="22"/>
        <v>0.85005586592178761</v>
      </c>
      <c r="AH8" s="5">
        <f t="shared" si="29"/>
        <v>200</v>
      </c>
      <c r="AI8" s="1">
        <f t="shared" si="29"/>
        <v>2736</v>
      </c>
      <c r="AJ8" s="6">
        <f t="shared" si="24"/>
        <v>3281.6666666666665</v>
      </c>
      <c r="AK8" s="9">
        <f t="shared" si="25"/>
        <v>0.83372270187912645</v>
      </c>
      <c r="AL8" s="5">
        <f t="shared" si="29"/>
        <v>191</v>
      </c>
      <c r="AM8" s="5">
        <f t="shared" si="29"/>
        <v>2927</v>
      </c>
      <c r="AN8" s="9">
        <f t="shared" si="27"/>
        <v>0.81759776536312845</v>
      </c>
    </row>
    <row r="9" spans="1:40" s="1" customFormat="1" x14ac:dyDescent="0.3">
      <c r="A9" s="2" t="s">
        <v>46</v>
      </c>
      <c r="D9" s="5"/>
      <c r="E9" s="9"/>
      <c r="F9" s="5"/>
      <c r="H9" s="6"/>
      <c r="I9" s="9"/>
      <c r="J9" s="22"/>
      <c r="L9" s="6"/>
      <c r="M9" s="9"/>
      <c r="N9" s="5"/>
      <c r="P9" s="6">
        <f t="shared" si="9"/>
        <v>0</v>
      </c>
      <c r="Q9" s="9"/>
      <c r="R9" s="5"/>
      <c r="S9" s="5"/>
      <c r="T9" s="5"/>
      <c r="U9" s="9"/>
      <c r="V9" s="5"/>
      <c r="W9" s="5"/>
      <c r="X9" s="6"/>
      <c r="Y9" s="9"/>
      <c r="Z9" s="5"/>
      <c r="AA9" s="5"/>
      <c r="AB9" s="5"/>
      <c r="AC9" s="9"/>
      <c r="AD9" s="5"/>
      <c r="AF9" s="5"/>
      <c r="AG9" s="9"/>
      <c r="AH9" s="5"/>
      <c r="AJ9" s="6">
        <f t="shared" si="24"/>
        <v>0</v>
      </c>
      <c r="AK9" s="9"/>
      <c r="AL9" s="5"/>
      <c r="AM9" s="5"/>
      <c r="AN9" s="9"/>
    </row>
    <row r="10" spans="1:40" x14ac:dyDescent="0.3">
      <c r="A10" s="12" t="s">
        <v>41</v>
      </c>
      <c r="B10">
        <v>471</v>
      </c>
      <c r="C10">
        <v>150</v>
      </c>
      <c r="D10" s="6">
        <f>B10/4</f>
        <v>117.75</v>
      </c>
      <c r="E10" s="9">
        <f t="shared" si="1"/>
        <v>1.2738853503184713</v>
      </c>
      <c r="F10" s="6">
        <v>15</v>
      </c>
      <c r="G10">
        <f>C10+F10</f>
        <v>165</v>
      </c>
      <c r="H10" s="6">
        <f t="shared" si="3"/>
        <v>157</v>
      </c>
      <c r="I10" s="9">
        <f t="shared" si="4"/>
        <v>1.0509554140127388</v>
      </c>
      <c r="J10" s="23">
        <v>55</v>
      </c>
      <c r="K10">
        <f>G10+J10</f>
        <v>220</v>
      </c>
      <c r="L10" s="6">
        <f t="shared" si="6"/>
        <v>196.25</v>
      </c>
      <c r="M10" s="9">
        <f t="shared" si="7"/>
        <v>1.1210191082802548</v>
      </c>
      <c r="N10" s="6">
        <v>40</v>
      </c>
      <c r="O10">
        <f>K10+N10</f>
        <v>260</v>
      </c>
      <c r="P10" s="6">
        <f t="shared" si="9"/>
        <v>235.5</v>
      </c>
      <c r="Q10" s="9">
        <f t="shared" si="10"/>
        <v>1.1040339702760085</v>
      </c>
      <c r="R10" s="6">
        <v>35</v>
      </c>
      <c r="S10" s="6">
        <f>O10+R10</f>
        <v>295</v>
      </c>
      <c r="T10" s="5">
        <f>B10/12*7</f>
        <v>274.75</v>
      </c>
      <c r="U10" s="9">
        <f t="shared" si="13"/>
        <v>1.0737033666969973</v>
      </c>
      <c r="V10" s="6">
        <v>40</v>
      </c>
      <c r="W10" s="6">
        <f>S10+V10</f>
        <v>335</v>
      </c>
      <c r="X10" s="6">
        <f t="shared" si="15"/>
        <v>314</v>
      </c>
      <c r="Y10" s="9">
        <f t="shared" ref="Y10:Y25" si="30">W10/X10</f>
        <v>1.0668789808917198</v>
      </c>
      <c r="Z10" s="6">
        <v>42</v>
      </c>
      <c r="AA10" s="6">
        <f>W10+Z10</f>
        <v>377</v>
      </c>
      <c r="AB10" s="6">
        <f>B10/12*9</f>
        <v>353.25</v>
      </c>
      <c r="AC10" s="9">
        <f t="shared" si="19"/>
        <v>1.0672328379334748</v>
      </c>
      <c r="AD10" s="6">
        <v>40</v>
      </c>
      <c r="AE10">
        <f>AA10+AD10</f>
        <v>417</v>
      </c>
      <c r="AF10" s="6">
        <f>B10/12*10</f>
        <v>392.5</v>
      </c>
      <c r="AG10" s="9">
        <f t="shared" si="22"/>
        <v>1.0624203821656051</v>
      </c>
      <c r="AH10" s="6">
        <v>45</v>
      </c>
      <c r="AI10">
        <f>AE10+AH10</f>
        <v>462</v>
      </c>
      <c r="AJ10" s="6">
        <f t="shared" si="24"/>
        <v>431.75</v>
      </c>
      <c r="AK10" s="9">
        <f t="shared" si="25"/>
        <v>1.0700636942675159</v>
      </c>
      <c r="AL10" s="6">
        <v>48</v>
      </c>
      <c r="AM10" s="6">
        <f>AI10+AL10</f>
        <v>510</v>
      </c>
      <c r="AN10" s="9">
        <f t="shared" si="27"/>
        <v>1.0828025477707006</v>
      </c>
    </row>
    <row r="11" spans="1:40" x14ac:dyDescent="0.3">
      <c r="A11" s="12" t="s">
        <v>42</v>
      </c>
      <c r="B11">
        <v>35</v>
      </c>
      <c r="C11">
        <v>10</v>
      </c>
      <c r="D11" s="6">
        <f t="shared" ref="D11:D13" si="31">B11/4</f>
        <v>8.75</v>
      </c>
      <c r="E11" s="9">
        <f t="shared" si="1"/>
        <v>1.1428571428571428</v>
      </c>
      <c r="F11" s="6">
        <v>2</v>
      </c>
      <c r="G11">
        <f t="shared" ref="G11:G13" si="32">C11+F11</f>
        <v>12</v>
      </c>
      <c r="H11" s="6">
        <f t="shared" si="3"/>
        <v>11.666666666666666</v>
      </c>
      <c r="I11" s="9">
        <f t="shared" si="4"/>
        <v>1.0285714285714287</v>
      </c>
      <c r="J11" s="23">
        <v>10</v>
      </c>
      <c r="K11">
        <f t="shared" ref="K11:K13" si="33">G11+J11</f>
        <v>22</v>
      </c>
      <c r="L11" s="6">
        <f t="shared" si="6"/>
        <v>14.583333333333332</v>
      </c>
      <c r="M11" s="9">
        <f t="shared" si="7"/>
        <v>1.5085714285714287</v>
      </c>
      <c r="N11" s="6">
        <v>10</v>
      </c>
      <c r="O11">
        <f t="shared" ref="O11:O13" si="34">K11+N11</f>
        <v>32</v>
      </c>
      <c r="P11" s="6">
        <f t="shared" si="9"/>
        <v>17.5</v>
      </c>
      <c r="Q11" s="9">
        <f t="shared" si="10"/>
        <v>1.8285714285714285</v>
      </c>
      <c r="R11" s="6">
        <v>20</v>
      </c>
      <c r="S11" s="6">
        <f t="shared" ref="S11:S13" si="35">O11+R11</f>
        <v>52</v>
      </c>
      <c r="T11" s="5">
        <f t="shared" ref="T11:T13" si="36">B11/12*7</f>
        <v>20.416666666666664</v>
      </c>
      <c r="U11" s="9">
        <f t="shared" si="13"/>
        <v>2.5469387755102044</v>
      </c>
      <c r="V11" s="6">
        <v>21</v>
      </c>
      <c r="W11" s="6">
        <f t="shared" ref="W11:W13" si="37">S11+V11</f>
        <v>73</v>
      </c>
      <c r="X11" s="6">
        <f t="shared" si="15"/>
        <v>23.333333333333332</v>
      </c>
      <c r="Y11" s="9">
        <f t="shared" si="30"/>
        <v>3.1285714285714286</v>
      </c>
      <c r="Z11" s="6">
        <v>20</v>
      </c>
      <c r="AA11" s="6">
        <f t="shared" ref="AA11:AA13" si="38">W11+Z11</f>
        <v>93</v>
      </c>
      <c r="AB11" s="6">
        <f t="shared" ref="AB11:AB13" si="39">B11/12*9</f>
        <v>26.25</v>
      </c>
      <c r="AC11" s="9">
        <f t="shared" si="19"/>
        <v>3.5428571428571427</v>
      </c>
      <c r="AD11" s="6">
        <v>20</v>
      </c>
      <c r="AE11">
        <f t="shared" ref="AE11:AE13" si="40">AA11+AD11</f>
        <v>113</v>
      </c>
      <c r="AF11" s="6">
        <f t="shared" ref="AF11:AF13" si="41">B11/12*10</f>
        <v>29.166666666666664</v>
      </c>
      <c r="AG11" s="9">
        <f t="shared" si="22"/>
        <v>3.8742857142857146</v>
      </c>
      <c r="AH11" s="6">
        <v>16</v>
      </c>
      <c r="AI11">
        <f t="shared" ref="AI11:AI13" si="42">AE11+AH11</f>
        <v>129</v>
      </c>
      <c r="AJ11" s="6">
        <f t="shared" si="24"/>
        <v>32.083333333333329</v>
      </c>
      <c r="AK11" s="9">
        <f t="shared" si="25"/>
        <v>4.0207792207792217</v>
      </c>
      <c r="AL11" s="6">
        <v>15</v>
      </c>
      <c r="AM11" s="6">
        <f t="shared" ref="AM11:AM13" si="43">AI11+AL11</f>
        <v>144</v>
      </c>
      <c r="AN11" s="9">
        <f t="shared" si="27"/>
        <v>4.1142857142857139</v>
      </c>
    </row>
    <row r="12" spans="1:40" x14ac:dyDescent="0.3">
      <c r="A12" s="12" t="s">
        <v>44</v>
      </c>
      <c r="B12">
        <v>70</v>
      </c>
      <c r="C12">
        <v>30</v>
      </c>
      <c r="D12" s="6">
        <f t="shared" si="31"/>
        <v>17.5</v>
      </c>
      <c r="E12" s="9">
        <f t="shared" si="1"/>
        <v>1.7142857142857142</v>
      </c>
      <c r="F12" s="6">
        <v>3</v>
      </c>
      <c r="G12">
        <f t="shared" si="32"/>
        <v>33</v>
      </c>
      <c r="H12" s="6">
        <f t="shared" si="3"/>
        <v>23.333333333333332</v>
      </c>
      <c r="I12" s="9">
        <f t="shared" si="4"/>
        <v>1.4142857142857144</v>
      </c>
      <c r="J12" s="23">
        <v>16</v>
      </c>
      <c r="K12">
        <f t="shared" si="33"/>
        <v>49</v>
      </c>
      <c r="L12" s="6">
        <f t="shared" si="6"/>
        <v>29.166666666666664</v>
      </c>
      <c r="M12" s="9">
        <f t="shared" si="7"/>
        <v>1.6800000000000002</v>
      </c>
      <c r="N12" s="6">
        <v>15</v>
      </c>
      <c r="O12">
        <f t="shared" si="34"/>
        <v>64</v>
      </c>
      <c r="P12" s="6">
        <f t="shared" si="9"/>
        <v>35</v>
      </c>
      <c r="Q12" s="9">
        <f t="shared" si="10"/>
        <v>1.8285714285714285</v>
      </c>
      <c r="R12" s="6">
        <v>5</v>
      </c>
      <c r="S12" s="6">
        <f t="shared" si="35"/>
        <v>69</v>
      </c>
      <c r="T12" s="5">
        <f t="shared" si="36"/>
        <v>40.833333333333329</v>
      </c>
      <c r="U12" s="9">
        <f t="shared" si="13"/>
        <v>1.6897959183673472</v>
      </c>
      <c r="V12" s="6">
        <v>4</v>
      </c>
      <c r="W12" s="6">
        <f t="shared" si="37"/>
        <v>73</v>
      </c>
      <c r="X12" s="6">
        <f t="shared" si="15"/>
        <v>46.666666666666664</v>
      </c>
      <c r="Y12" s="9">
        <f t="shared" si="30"/>
        <v>1.5642857142857143</v>
      </c>
      <c r="Z12" s="6">
        <v>2</v>
      </c>
      <c r="AA12" s="6">
        <f t="shared" si="38"/>
        <v>75</v>
      </c>
      <c r="AB12" s="6">
        <f t="shared" si="39"/>
        <v>52.5</v>
      </c>
      <c r="AC12" s="9">
        <f t="shared" si="19"/>
        <v>1.4285714285714286</v>
      </c>
      <c r="AD12" s="6">
        <v>2</v>
      </c>
      <c r="AE12">
        <f t="shared" si="40"/>
        <v>77</v>
      </c>
      <c r="AF12" s="6">
        <f t="shared" si="41"/>
        <v>58.333333333333329</v>
      </c>
      <c r="AG12" s="9">
        <f t="shared" si="22"/>
        <v>1.32</v>
      </c>
      <c r="AH12" s="6">
        <v>2</v>
      </c>
      <c r="AI12">
        <f t="shared" si="42"/>
        <v>79</v>
      </c>
      <c r="AJ12" s="6">
        <f t="shared" si="24"/>
        <v>64.166666666666657</v>
      </c>
      <c r="AK12" s="9">
        <f t="shared" si="25"/>
        <v>1.2311688311688314</v>
      </c>
      <c r="AL12" s="6">
        <v>3</v>
      </c>
      <c r="AM12" s="6">
        <f t="shared" si="43"/>
        <v>82</v>
      </c>
      <c r="AN12" s="9">
        <f t="shared" si="27"/>
        <v>1.1714285714285715</v>
      </c>
    </row>
    <row r="13" spans="1:40" x14ac:dyDescent="0.3">
      <c r="A13" s="12" t="s">
        <v>43</v>
      </c>
      <c r="B13">
        <v>15</v>
      </c>
      <c r="C13">
        <v>7</v>
      </c>
      <c r="D13" s="6">
        <f t="shared" si="31"/>
        <v>3.75</v>
      </c>
      <c r="E13" s="9">
        <f t="shared" si="1"/>
        <v>1.8666666666666667</v>
      </c>
      <c r="F13" s="6">
        <v>1</v>
      </c>
      <c r="G13">
        <f t="shared" si="32"/>
        <v>8</v>
      </c>
      <c r="H13" s="6">
        <f t="shared" si="3"/>
        <v>5</v>
      </c>
      <c r="I13" s="9">
        <f t="shared" si="4"/>
        <v>1.6</v>
      </c>
      <c r="J13" s="23">
        <v>4</v>
      </c>
      <c r="K13">
        <f t="shared" si="33"/>
        <v>12</v>
      </c>
      <c r="L13" s="6">
        <f t="shared" si="6"/>
        <v>6.25</v>
      </c>
      <c r="M13" s="9">
        <f t="shared" si="7"/>
        <v>1.92</v>
      </c>
      <c r="N13" s="6">
        <v>4</v>
      </c>
      <c r="O13">
        <f t="shared" si="34"/>
        <v>16</v>
      </c>
      <c r="P13" s="6">
        <f t="shared" si="9"/>
        <v>7.5</v>
      </c>
      <c r="Q13" s="9">
        <f t="shared" si="10"/>
        <v>2.1333333333333333</v>
      </c>
      <c r="R13" s="6">
        <v>6</v>
      </c>
      <c r="S13" s="6">
        <f t="shared" si="35"/>
        <v>22</v>
      </c>
      <c r="T13" s="5">
        <f t="shared" si="36"/>
        <v>8.75</v>
      </c>
      <c r="U13" s="9">
        <f t="shared" si="13"/>
        <v>2.5142857142857142</v>
      </c>
      <c r="V13" s="6">
        <v>7</v>
      </c>
      <c r="W13" s="6">
        <f t="shared" si="37"/>
        <v>29</v>
      </c>
      <c r="X13" s="6">
        <f t="shared" si="15"/>
        <v>10</v>
      </c>
      <c r="Y13" s="9">
        <f t="shared" si="30"/>
        <v>2.9</v>
      </c>
      <c r="Z13" s="6">
        <v>1</v>
      </c>
      <c r="AA13" s="6">
        <f t="shared" si="38"/>
        <v>30</v>
      </c>
      <c r="AB13" s="6">
        <f t="shared" si="39"/>
        <v>11.25</v>
      </c>
      <c r="AC13" s="9">
        <f t="shared" si="19"/>
        <v>2.6666666666666665</v>
      </c>
      <c r="AD13" s="6">
        <v>1</v>
      </c>
      <c r="AE13">
        <f t="shared" si="40"/>
        <v>31</v>
      </c>
      <c r="AF13" s="6">
        <f t="shared" si="41"/>
        <v>12.5</v>
      </c>
      <c r="AG13" s="9">
        <f t="shared" si="22"/>
        <v>2.48</v>
      </c>
      <c r="AH13" s="6">
        <v>1</v>
      </c>
      <c r="AI13">
        <f t="shared" si="42"/>
        <v>32</v>
      </c>
      <c r="AJ13" s="6">
        <f t="shared" si="24"/>
        <v>13.75</v>
      </c>
      <c r="AK13" s="9">
        <f t="shared" si="25"/>
        <v>2.3272727272727272</v>
      </c>
      <c r="AL13" s="6">
        <v>4</v>
      </c>
      <c r="AM13" s="6">
        <f t="shared" si="43"/>
        <v>36</v>
      </c>
      <c r="AN13" s="9">
        <f t="shared" si="27"/>
        <v>2.4</v>
      </c>
    </row>
    <row r="14" spans="1:40" s="1" customFormat="1" x14ac:dyDescent="0.3">
      <c r="A14" s="2" t="s">
        <v>47</v>
      </c>
      <c r="B14" s="1">
        <f>SUM(B10:B13)</f>
        <v>591</v>
      </c>
      <c r="C14" s="1">
        <f>SUM(C10:C13)</f>
        <v>197</v>
      </c>
      <c r="D14" s="5">
        <f>SUM(D10:D13)</f>
        <v>147.75</v>
      </c>
      <c r="E14" s="8">
        <f t="shared" si="1"/>
        <v>1.3333333333333333</v>
      </c>
      <c r="F14" s="5">
        <f>SUM(F10:F13)</f>
        <v>21</v>
      </c>
      <c r="G14" s="1">
        <f>SUM(G10:G13)</f>
        <v>218</v>
      </c>
      <c r="H14" s="5">
        <f t="shared" si="3"/>
        <v>197</v>
      </c>
      <c r="I14" s="8">
        <f t="shared" si="4"/>
        <v>1.1065989847715736</v>
      </c>
      <c r="J14" s="22">
        <f>SUM(J10:J13)</f>
        <v>85</v>
      </c>
      <c r="K14" s="1">
        <f>SUM(K10:K13)</f>
        <v>303</v>
      </c>
      <c r="L14" s="5">
        <f t="shared" si="6"/>
        <v>246.25</v>
      </c>
      <c r="M14" s="8">
        <f t="shared" si="7"/>
        <v>1.2304568527918782</v>
      </c>
      <c r="N14" s="5">
        <f>SUM(N10:N13)</f>
        <v>69</v>
      </c>
      <c r="O14" s="1">
        <f>SUM(O10:O13)</f>
        <v>372</v>
      </c>
      <c r="P14" s="5">
        <f t="shared" si="9"/>
        <v>295.5</v>
      </c>
      <c r="Q14" s="8">
        <f t="shared" si="10"/>
        <v>1.2588832487309645</v>
      </c>
      <c r="R14" s="5">
        <f>SUM(R10:R13)</f>
        <v>66</v>
      </c>
      <c r="S14" s="5">
        <f t="shared" ref="S14:AM14" si="44">SUM(S10:S13)</f>
        <v>438</v>
      </c>
      <c r="T14" s="5">
        <f t="shared" si="29"/>
        <v>344.75</v>
      </c>
      <c r="U14" s="8">
        <f t="shared" si="13"/>
        <v>1.2704858593183466</v>
      </c>
      <c r="V14" s="5">
        <f t="shared" si="44"/>
        <v>72</v>
      </c>
      <c r="W14" s="5">
        <f t="shared" si="44"/>
        <v>510</v>
      </c>
      <c r="X14" s="5">
        <f t="shared" si="15"/>
        <v>394</v>
      </c>
      <c r="Y14" s="8">
        <f t="shared" si="30"/>
        <v>1.2944162436548223</v>
      </c>
      <c r="Z14" s="5">
        <f t="shared" si="44"/>
        <v>65</v>
      </c>
      <c r="AA14" s="5">
        <f t="shared" si="44"/>
        <v>575</v>
      </c>
      <c r="AB14" s="5">
        <f t="shared" si="44"/>
        <v>443.25</v>
      </c>
      <c r="AC14" s="9">
        <f t="shared" si="19"/>
        <v>1.2972363226170334</v>
      </c>
      <c r="AD14" s="5">
        <f t="shared" si="44"/>
        <v>63</v>
      </c>
      <c r="AE14" s="1">
        <f t="shared" si="44"/>
        <v>638</v>
      </c>
      <c r="AF14" s="5">
        <f t="shared" si="44"/>
        <v>492.5</v>
      </c>
      <c r="AG14" s="9">
        <f t="shared" si="22"/>
        <v>1.2954314720812183</v>
      </c>
      <c r="AH14" s="5">
        <f t="shared" si="44"/>
        <v>64</v>
      </c>
      <c r="AI14" s="1">
        <f t="shared" si="44"/>
        <v>702</v>
      </c>
      <c r="AJ14" s="6">
        <f t="shared" si="24"/>
        <v>541.75</v>
      </c>
      <c r="AK14" s="9">
        <f t="shared" si="25"/>
        <v>1.2958006460544531</v>
      </c>
      <c r="AL14" s="5">
        <f t="shared" si="44"/>
        <v>70</v>
      </c>
      <c r="AM14" s="5">
        <f t="shared" si="44"/>
        <v>772</v>
      </c>
      <c r="AN14" s="9">
        <f t="shared" si="27"/>
        <v>1.3062605752961083</v>
      </c>
    </row>
    <row r="15" spans="1:40" x14ac:dyDescent="0.3">
      <c r="A15" s="12" t="s">
        <v>48</v>
      </c>
      <c r="B15">
        <v>900</v>
      </c>
      <c r="C15">
        <v>300</v>
      </c>
      <c r="D15" s="6">
        <f>B15/4</f>
        <v>225</v>
      </c>
      <c r="E15" s="9">
        <f t="shared" si="1"/>
        <v>1.3333333333333333</v>
      </c>
      <c r="F15" s="6">
        <v>75</v>
      </c>
      <c r="G15">
        <f>C15+F15</f>
        <v>375</v>
      </c>
      <c r="H15" s="6">
        <f t="shared" si="3"/>
        <v>300</v>
      </c>
      <c r="I15" s="9">
        <f t="shared" si="4"/>
        <v>1.25</v>
      </c>
      <c r="J15" s="23">
        <v>100</v>
      </c>
      <c r="K15">
        <f>J15+G15</f>
        <v>475</v>
      </c>
      <c r="L15" s="6">
        <f t="shared" si="6"/>
        <v>375</v>
      </c>
      <c r="M15" s="9">
        <f t="shared" si="7"/>
        <v>1.2666666666666666</v>
      </c>
      <c r="N15" s="6">
        <v>100</v>
      </c>
      <c r="O15">
        <f>K15+N15</f>
        <v>575</v>
      </c>
      <c r="P15" s="6">
        <f t="shared" si="9"/>
        <v>450</v>
      </c>
      <c r="Q15" s="9">
        <f t="shared" si="10"/>
        <v>1.2777777777777777</v>
      </c>
      <c r="R15" s="6">
        <v>80</v>
      </c>
      <c r="S15" s="6">
        <f>O15+R15</f>
        <v>655</v>
      </c>
      <c r="T15" s="5">
        <f>B15/12*7</f>
        <v>525</v>
      </c>
      <c r="U15" s="9">
        <f t="shared" si="13"/>
        <v>1.2476190476190476</v>
      </c>
      <c r="V15" s="6">
        <v>70</v>
      </c>
      <c r="W15" s="6">
        <f>S15+V15</f>
        <v>725</v>
      </c>
      <c r="X15" s="6">
        <f t="shared" si="15"/>
        <v>600</v>
      </c>
      <c r="Y15" s="9">
        <f t="shared" si="30"/>
        <v>1.2083333333333333</v>
      </c>
      <c r="Z15" s="6">
        <v>65</v>
      </c>
      <c r="AA15" s="6">
        <f>W15+Z15</f>
        <v>790</v>
      </c>
      <c r="AB15" s="6">
        <f>B15/12*9</f>
        <v>675</v>
      </c>
      <c r="AC15" s="9">
        <f t="shared" si="19"/>
        <v>1.1703703703703703</v>
      </c>
      <c r="AD15" s="6">
        <v>68</v>
      </c>
      <c r="AE15">
        <f>AA15+AD15</f>
        <v>858</v>
      </c>
      <c r="AF15" s="6">
        <f>B15/12*10</f>
        <v>750</v>
      </c>
      <c r="AG15" s="9">
        <f t="shared" si="22"/>
        <v>1.1439999999999999</v>
      </c>
      <c r="AH15" s="6">
        <v>70</v>
      </c>
      <c r="AI15">
        <f>AE15+AH15</f>
        <v>928</v>
      </c>
      <c r="AJ15" s="6">
        <f t="shared" si="24"/>
        <v>825</v>
      </c>
      <c r="AK15" s="9">
        <f t="shared" si="25"/>
        <v>1.1248484848484848</v>
      </c>
      <c r="AL15" s="6">
        <v>73</v>
      </c>
      <c r="AM15" s="6">
        <f>AJ15+AL15</f>
        <v>898</v>
      </c>
      <c r="AN15" s="9">
        <f t="shared" si="27"/>
        <v>0.99777777777777776</v>
      </c>
    </row>
    <row r="16" spans="1:40" x14ac:dyDescent="0.3">
      <c r="A16" s="12" t="s">
        <v>49</v>
      </c>
      <c r="B16">
        <v>117</v>
      </c>
      <c r="C16">
        <v>35</v>
      </c>
      <c r="D16" s="6">
        <f t="shared" ref="D16:D20" si="45">B16/4</f>
        <v>29.25</v>
      </c>
      <c r="E16" s="9">
        <f t="shared" si="1"/>
        <v>1.1965811965811965</v>
      </c>
      <c r="F16" s="6">
        <v>10</v>
      </c>
      <c r="G16">
        <f t="shared" ref="G16:G20" si="46">C16+F16</f>
        <v>45</v>
      </c>
      <c r="H16" s="6">
        <f t="shared" si="3"/>
        <v>39</v>
      </c>
      <c r="I16" s="9">
        <f t="shared" si="4"/>
        <v>1.1538461538461537</v>
      </c>
      <c r="J16" s="23">
        <v>13</v>
      </c>
      <c r="K16">
        <f t="shared" ref="K16:K20" si="47">J16+G16</f>
        <v>58</v>
      </c>
      <c r="L16" s="6">
        <f t="shared" si="6"/>
        <v>48.75</v>
      </c>
      <c r="M16" s="9">
        <f t="shared" si="7"/>
        <v>1.1897435897435897</v>
      </c>
      <c r="N16" s="6">
        <v>10</v>
      </c>
      <c r="O16">
        <f t="shared" ref="O16:O23" si="48">K16+N16</f>
        <v>68</v>
      </c>
      <c r="P16" s="6">
        <f t="shared" si="9"/>
        <v>58.5</v>
      </c>
      <c r="Q16" s="9">
        <f t="shared" si="10"/>
        <v>1.1623931623931625</v>
      </c>
      <c r="R16" s="6">
        <v>10</v>
      </c>
      <c r="S16" s="6">
        <f>O16+R16</f>
        <v>78</v>
      </c>
      <c r="T16" s="5">
        <f>B16/12*7</f>
        <v>68.25</v>
      </c>
      <c r="U16" s="9">
        <f t="shared" si="13"/>
        <v>1.1428571428571428</v>
      </c>
      <c r="V16" s="6">
        <v>8</v>
      </c>
      <c r="W16" s="6">
        <f>S16+V16</f>
        <v>86</v>
      </c>
      <c r="X16" s="6">
        <f t="shared" si="15"/>
        <v>78</v>
      </c>
      <c r="Y16" s="9">
        <f t="shared" si="30"/>
        <v>1.1025641025641026</v>
      </c>
      <c r="Z16" s="6">
        <v>7</v>
      </c>
      <c r="AA16" s="6">
        <f t="shared" ref="AA16" si="49">W16+Z16</f>
        <v>93</v>
      </c>
      <c r="AB16" s="6">
        <f>B16/12*9</f>
        <v>87.75</v>
      </c>
      <c r="AC16" s="9">
        <f t="shared" si="19"/>
        <v>1.0598290598290598</v>
      </c>
      <c r="AD16" s="6">
        <v>8</v>
      </c>
      <c r="AE16">
        <f>AA16+AD16</f>
        <v>101</v>
      </c>
      <c r="AF16" s="6">
        <f>B16/12*10</f>
        <v>97.5</v>
      </c>
      <c r="AG16" s="9">
        <f t="shared" si="22"/>
        <v>1.035897435897436</v>
      </c>
      <c r="AH16" s="6">
        <v>9</v>
      </c>
      <c r="AI16">
        <f>AE16+AH16</f>
        <v>110</v>
      </c>
      <c r="AJ16" s="6">
        <f t="shared" si="24"/>
        <v>107.25</v>
      </c>
      <c r="AK16" s="9">
        <f t="shared" si="25"/>
        <v>1.0256410256410255</v>
      </c>
      <c r="AL16" s="6">
        <v>9</v>
      </c>
      <c r="AM16" s="6">
        <f>AJ16+AL16</f>
        <v>116.25</v>
      </c>
      <c r="AN16" s="9">
        <f t="shared" si="27"/>
        <v>0.99358974358974361</v>
      </c>
    </row>
    <row r="17" spans="1:40" x14ac:dyDescent="0.3">
      <c r="A17" s="12" t="s">
        <v>50</v>
      </c>
      <c r="B17">
        <v>60</v>
      </c>
      <c r="C17">
        <v>18</v>
      </c>
      <c r="D17" s="6">
        <f t="shared" si="45"/>
        <v>15</v>
      </c>
      <c r="E17" s="9">
        <f t="shared" si="1"/>
        <v>1.2</v>
      </c>
      <c r="F17" s="6">
        <v>10</v>
      </c>
      <c r="G17">
        <v>21</v>
      </c>
      <c r="H17" s="6">
        <f t="shared" si="3"/>
        <v>20</v>
      </c>
      <c r="I17" s="9">
        <f t="shared" si="4"/>
        <v>1.05</v>
      </c>
      <c r="J17" s="23">
        <f>J20+J19+J18</f>
        <v>10</v>
      </c>
      <c r="K17">
        <f t="shared" si="47"/>
        <v>31</v>
      </c>
      <c r="L17" s="6">
        <f t="shared" si="6"/>
        <v>25</v>
      </c>
      <c r="M17" s="9">
        <f t="shared" si="7"/>
        <v>1.24</v>
      </c>
      <c r="N17" s="6">
        <v>11</v>
      </c>
      <c r="O17">
        <f t="shared" si="48"/>
        <v>42</v>
      </c>
      <c r="P17" s="6">
        <f t="shared" si="9"/>
        <v>30</v>
      </c>
      <c r="Q17" s="9">
        <f t="shared" si="10"/>
        <v>1.4</v>
      </c>
      <c r="R17" s="6">
        <f>R18+R19+R20</f>
        <v>10</v>
      </c>
      <c r="S17" s="6">
        <f t="shared" ref="S17:AM17" si="50">S18+S19+S20</f>
        <v>49</v>
      </c>
      <c r="T17" s="5">
        <f>T20+T19+T18</f>
        <v>35</v>
      </c>
      <c r="U17" s="9">
        <f t="shared" si="13"/>
        <v>1.4</v>
      </c>
      <c r="V17" s="6">
        <f t="shared" si="50"/>
        <v>8</v>
      </c>
      <c r="W17" s="6">
        <f t="shared" si="50"/>
        <v>57</v>
      </c>
      <c r="X17" s="6">
        <f t="shared" si="15"/>
        <v>40</v>
      </c>
      <c r="Y17" s="9">
        <f t="shared" si="30"/>
        <v>1.425</v>
      </c>
      <c r="Z17" s="6">
        <f t="shared" si="50"/>
        <v>7</v>
      </c>
      <c r="AA17" s="6">
        <f>AA18+AA19+AA20</f>
        <v>64</v>
      </c>
      <c r="AB17" s="6">
        <f t="shared" si="50"/>
        <v>45</v>
      </c>
      <c r="AC17" s="9">
        <f t="shared" si="19"/>
        <v>1.4222222222222223</v>
      </c>
      <c r="AD17" s="6">
        <f t="shared" si="50"/>
        <v>6</v>
      </c>
      <c r="AE17">
        <f t="shared" si="50"/>
        <v>51</v>
      </c>
      <c r="AF17" s="6">
        <f t="shared" si="50"/>
        <v>50</v>
      </c>
      <c r="AG17" s="9">
        <f t="shared" si="22"/>
        <v>1.02</v>
      </c>
      <c r="AH17" s="6">
        <f t="shared" si="50"/>
        <v>9</v>
      </c>
      <c r="AI17">
        <f t="shared" si="50"/>
        <v>60</v>
      </c>
      <c r="AJ17" s="6">
        <f t="shared" si="24"/>
        <v>55</v>
      </c>
      <c r="AK17" s="9">
        <f t="shared" si="25"/>
        <v>1.0909090909090908</v>
      </c>
      <c r="AL17" s="6">
        <f t="shared" si="50"/>
        <v>10</v>
      </c>
      <c r="AM17" s="6">
        <f t="shared" si="50"/>
        <v>70</v>
      </c>
      <c r="AN17" s="9">
        <f t="shared" si="27"/>
        <v>1.1666666666666667</v>
      </c>
    </row>
    <row r="18" spans="1:40" x14ac:dyDescent="0.3">
      <c r="A18" s="12" t="s">
        <v>51</v>
      </c>
      <c r="B18">
        <v>45</v>
      </c>
      <c r="C18">
        <v>10</v>
      </c>
      <c r="D18" s="6">
        <f t="shared" si="45"/>
        <v>11.25</v>
      </c>
      <c r="E18" s="9">
        <f t="shared" si="1"/>
        <v>0.88888888888888884</v>
      </c>
      <c r="F18" s="6">
        <v>4</v>
      </c>
      <c r="G18">
        <f t="shared" si="46"/>
        <v>14</v>
      </c>
      <c r="H18" s="6">
        <f t="shared" si="3"/>
        <v>15</v>
      </c>
      <c r="I18" s="9">
        <f t="shared" si="4"/>
        <v>0.93333333333333335</v>
      </c>
      <c r="J18" s="23">
        <v>5</v>
      </c>
      <c r="K18">
        <f t="shared" si="47"/>
        <v>19</v>
      </c>
      <c r="L18" s="6">
        <f t="shared" si="6"/>
        <v>18.75</v>
      </c>
      <c r="M18" s="9">
        <f t="shared" si="7"/>
        <v>1.0133333333333334</v>
      </c>
      <c r="N18" s="6">
        <v>2</v>
      </c>
      <c r="O18">
        <f t="shared" si="48"/>
        <v>21</v>
      </c>
      <c r="P18" s="6">
        <f t="shared" si="9"/>
        <v>22.5</v>
      </c>
      <c r="Q18" s="9">
        <f t="shared" si="10"/>
        <v>0.93333333333333335</v>
      </c>
      <c r="R18" s="6">
        <v>3</v>
      </c>
      <c r="S18" s="6">
        <f>O18+R18</f>
        <v>24</v>
      </c>
      <c r="T18" s="5">
        <f>B18/12*7</f>
        <v>26.25</v>
      </c>
      <c r="U18" s="9">
        <f t="shared" si="13"/>
        <v>0.91428571428571426</v>
      </c>
      <c r="V18" s="6">
        <v>3</v>
      </c>
      <c r="W18" s="6">
        <f>S18+V18</f>
        <v>27</v>
      </c>
      <c r="X18" s="6">
        <f t="shared" si="15"/>
        <v>30</v>
      </c>
      <c r="Y18" s="9">
        <f t="shared" si="30"/>
        <v>0.9</v>
      </c>
      <c r="Z18" s="6">
        <v>2</v>
      </c>
      <c r="AA18" s="6">
        <f>W18+Z18</f>
        <v>29</v>
      </c>
      <c r="AB18" s="6">
        <f>B18/12*9</f>
        <v>33.75</v>
      </c>
      <c r="AC18" s="9">
        <f t="shared" si="19"/>
        <v>0.85925925925925928</v>
      </c>
      <c r="AD18" s="6">
        <v>3</v>
      </c>
      <c r="AE18" s="6">
        <f>AB18+AD18</f>
        <v>36.75</v>
      </c>
      <c r="AF18" s="6">
        <f>B18/12*10</f>
        <v>37.5</v>
      </c>
      <c r="AG18" s="9">
        <f t="shared" si="22"/>
        <v>0.98</v>
      </c>
      <c r="AH18" s="6">
        <v>4</v>
      </c>
      <c r="AI18" s="6">
        <f>AE18+AH18</f>
        <v>40.75</v>
      </c>
      <c r="AJ18" s="6">
        <f t="shared" si="24"/>
        <v>41.25</v>
      </c>
      <c r="AK18" s="9">
        <f t="shared" si="25"/>
        <v>0.98787878787878791</v>
      </c>
      <c r="AL18" s="6">
        <v>4</v>
      </c>
      <c r="AM18" s="6">
        <f>AI18+AL18</f>
        <v>44.75</v>
      </c>
      <c r="AN18" s="9">
        <f t="shared" si="27"/>
        <v>0.99444444444444446</v>
      </c>
    </row>
    <row r="19" spans="1:40" x14ac:dyDescent="0.3">
      <c r="A19" s="12" t="s">
        <v>52</v>
      </c>
      <c r="B19">
        <v>10</v>
      </c>
      <c r="C19">
        <v>0</v>
      </c>
      <c r="D19" s="6">
        <f t="shared" si="45"/>
        <v>2.5</v>
      </c>
      <c r="E19" s="9">
        <f t="shared" si="1"/>
        <v>0</v>
      </c>
      <c r="F19" s="6">
        <v>5</v>
      </c>
      <c r="G19">
        <f t="shared" si="46"/>
        <v>5</v>
      </c>
      <c r="H19" s="6">
        <f t="shared" si="3"/>
        <v>3.3333333333333335</v>
      </c>
      <c r="I19" s="9">
        <f t="shared" si="4"/>
        <v>1.5</v>
      </c>
      <c r="J19" s="23">
        <v>4</v>
      </c>
      <c r="K19">
        <f t="shared" si="47"/>
        <v>9</v>
      </c>
      <c r="L19" s="6">
        <f t="shared" si="6"/>
        <v>4.166666666666667</v>
      </c>
      <c r="M19" s="9">
        <f t="shared" si="7"/>
        <v>2.1599999999999997</v>
      </c>
      <c r="N19" s="6">
        <v>4</v>
      </c>
      <c r="O19">
        <f t="shared" si="48"/>
        <v>13</v>
      </c>
      <c r="P19" s="6">
        <f t="shared" si="9"/>
        <v>5</v>
      </c>
      <c r="Q19" s="9">
        <f t="shared" si="10"/>
        <v>2.6</v>
      </c>
      <c r="R19" s="6">
        <v>4</v>
      </c>
      <c r="S19" s="6">
        <f t="shared" ref="S19:S20" si="51">O19+R19</f>
        <v>17</v>
      </c>
      <c r="T19" s="5">
        <f t="shared" ref="T19:T20" si="52">B19/12*7</f>
        <v>5.8333333333333339</v>
      </c>
      <c r="U19" s="9">
        <f t="shared" si="13"/>
        <v>2.9142857142857141</v>
      </c>
      <c r="V19" s="6">
        <v>3</v>
      </c>
      <c r="W19" s="6">
        <f t="shared" ref="W19:W20" si="53">S19+V19</f>
        <v>20</v>
      </c>
      <c r="X19" s="6">
        <f t="shared" si="15"/>
        <v>6.666666666666667</v>
      </c>
      <c r="Y19" s="9">
        <f t="shared" si="30"/>
        <v>3</v>
      </c>
      <c r="Z19" s="6">
        <v>3</v>
      </c>
      <c r="AA19" s="6">
        <f t="shared" ref="AA19:AA20" si="54">W19+Z19</f>
        <v>23</v>
      </c>
      <c r="AB19" s="6">
        <f t="shared" ref="AB19:AB20" si="55">B19/12*9</f>
        <v>7.5</v>
      </c>
      <c r="AC19" s="9">
        <f t="shared" si="19"/>
        <v>3.0666666666666669</v>
      </c>
      <c r="AD19" s="6">
        <v>2</v>
      </c>
      <c r="AE19" s="6">
        <f t="shared" ref="AE19:AE20" si="56">AB19+AD19</f>
        <v>9.5</v>
      </c>
      <c r="AF19" s="6">
        <f t="shared" ref="AF19:AF20" si="57">B19/12*10</f>
        <v>8.3333333333333339</v>
      </c>
      <c r="AG19" s="9">
        <f t="shared" si="22"/>
        <v>1.1399999999999999</v>
      </c>
      <c r="AH19" s="6">
        <v>3</v>
      </c>
      <c r="AI19" s="6">
        <f t="shared" ref="AI19:AI20" si="58">AE19+AH19</f>
        <v>12.5</v>
      </c>
      <c r="AJ19" s="6">
        <f t="shared" si="24"/>
        <v>9.1666666666666679</v>
      </c>
      <c r="AK19" s="9">
        <f t="shared" si="25"/>
        <v>1.3636363636363635</v>
      </c>
      <c r="AL19" s="6">
        <v>5</v>
      </c>
      <c r="AM19" s="6">
        <f t="shared" ref="AM19:AM20" si="59">AI19+AL19</f>
        <v>17.5</v>
      </c>
      <c r="AN19" s="9">
        <f t="shared" si="27"/>
        <v>1.75</v>
      </c>
    </row>
    <row r="20" spans="1:40" x14ac:dyDescent="0.3">
      <c r="A20" s="12" t="s">
        <v>53</v>
      </c>
      <c r="B20">
        <v>5</v>
      </c>
      <c r="C20">
        <v>1</v>
      </c>
      <c r="D20" s="6">
        <f t="shared" si="45"/>
        <v>1.25</v>
      </c>
      <c r="E20" s="9">
        <f t="shared" si="1"/>
        <v>0.8</v>
      </c>
      <c r="F20" s="6">
        <v>1</v>
      </c>
      <c r="G20">
        <f t="shared" si="46"/>
        <v>2</v>
      </c>
      <c r="H20" s="6">
        <f t="shared" si="3"/>
        <v>1.6666666666666667</v>
      </c>
      <c r="I20" s="9">
        <f t="shared" si="4"/>
        <v>1.2</v>
      </c>
      <c r="J20" s="23">
        <v>1</v>
      </c>
      <c r="K20">
        <f t="shared" si="47"/>
        <v>3</v>
      </c>
      <c r="L20" s="6">
        <f t="shared" si="6"/>
        <v>2.0833333333333335</v>
      </c>
      <c r="M20" s="9">
        <f t="shared" si="7"/>
        <v>1.44</v>
      </c>
      <c r="N20" s="6">
        <v>2</v>
      </c>
      <c r="O20">
        <f t="shared" si="48"/>
        <v>5</v>
      </c>
      <c r="P20" s="6">
        <f t="shared" si="9"/>
        <v>2.5</v>
      </c>
      <c r="Q20" s="9">
        <f t="shared" si="10"/>
        <v>2</v>
      </c>
      <c r="R20" s="6">
        <v>3</v>
      </c>
      <c r="S20" s="6">
        <f t="shared" si="51"/>
        <v>8</v>
      </c>
      <c r="T20" s="5">
        <f t="shared" si="52"/>
        <v>2.916666666666667</v>
      </c>
      <c r="U20" s="9">
        <f t="shared" si="13"/>
        <v>2.7428571428571424</v>
      </c>
      <c r="V20" s="6">
        <v>2</v>
      </c>
      <c r="W20" s="6">
        <f t="shared" si="53"/>
        <v>10</v>
      </c>
      <c r="X20" s="6">
        <f t="shared" si="15"/>
        <v>3.3333333333333335</v>
      </c>
      <c r="Y20" s="9">
        <f t="shared" si="30"/>
        <v>3</v>
      </c>
      <c r="Z20" s="6">
        <v>2</v>
      </c>
      <c r="AA20" s="6">
        <f t="shared" si="54"/>
        <v>12</v>
      </c>
      <c r="AB20" s="6">
        <f t="shared" si="55"/>
        <v>3.75</v>
      </c>
      <c r="AC20" s="9">
        <f t="shared" si="19"/>
        <v>3.2</v>
      </c>
      <c r="AD20" s="6">
        <v>1</v>
      </c>
      <c r="AE20" s="6">
        <f t="shared" si="56"/>
        <v>4.75</v>
      </c>
      <c r="AF20" s="6">
        <f t="shared" si="57"/>
        <v>4.166666666666667</v>
      </c>
      <c r="AG20" s="9">
        <f t="shared" si="22"/>
        <v>1.1399999999999999</v>
      </c>
      <c r="AH20" s="6">
        <v>2</v>
      </c>
      <c r="AI20" s="6">
        <f t="shared" si="58"/>
        <v>6.75</v>
      </c>
      <c r="AJ20" s="6">
        <f t="shared" si="24"/>
        <v>4.5833333333333339</v>
      </c>
      <c r="AK20" s="9">
        <f t="shared" si="25"/>
        <v>1.4727272727272724</v>
      </c>
      <c r="AL20" s="6">
        <v>1</v>
      </c>
      <c r="AM20" s="6">
        <f t="shared" si="59"/>
        <v>7.75</v>
      </c>
      <c r="AN20" s="9">
        <f t="shared" si="27"/>
        <v>1.55</v>
      </c>
    </row>
    <row r="21" spans="1:40" s="1" customFormat="1" ht="28.8" x14ac:dyDescent="0.3">
      <c r="A21" s="2" t="s">
        <v>96</v>
      </c>
      <c r="B21" s="1">
        <f>B15+B16+B17</f>
        <v>1077</v>
      </c>
      <c r="C21" s="1">
        <f>C15+C16+C17</f>
        <v>353</v>
      </c>
      <c r="D21" s="5">
        <f>D15+D16+D17</f>
        <v>269.25</v>
      </c>
      <c r="E21" s="8">
        <f t="shared" si="1"/>
        <v>1.3110492107706593</v>
      </c>
      <c r="F21" s="5">
        <f>F15+F16+F17</f>
        <v>95</v>
      </c>
      <c r="G21" s="1">
        <f>G15+G16+G17</f>
        <v>441</v>
      </c>
      <c r="H21" s="5">
        <f t="shared" si="3"/>
        <v>359</v>
      </c>
      <c r="I21" s="8">
        <f t="shared" si="4"/>
        <v>1.2284122562674096</v>
      </c>
      <c r="J21" s="22">
        <f>J15+J16+J17</f>
        <v>123</v>
      </c>
      <c r="K21" s="1">
        <f>K15+K16+K17</f>
        <v>564</v>
      </c>
      <c r="L21" s="5">
        <f t="shared" si="6"/>
        <v>448.75</v>
      </c>
      <c r="M21" s="8">
        <f t="shared" si="7"/>
        <v>1.256824512534819</v>
      </c>
      <c r="N21" s="5">
        <f>N15+N16+N17</f>
        <v>121</v>
      </c>
      <c r="O21" s="1">
        <f t="shared" si="48"/>
        <v>685</v>
      </c>
      <c r="P21" s="6">
        <f t="shared" si="9"/>
        <v>538.5</v>
      </c>
      <c r="Q21" s="9">
        <f t="shared" si="10"/>
        <v>1.2720519962859795</v>
      </c>
      <c r="R21" s="5">
        <f>R15+R16+R17</f>
        <v>100</v>
      </c>
      <c r="S21" s="5">
        <f t="shared" ref="S21:AM21" si="60">S15+S16+S17</f>
        <v>782</v>
      </c>
      <c r="T21" s="5">
        <f>T15+T16+T17</f>
        <v>628.25</v>
      </c>
      <c r="U21" s="9">
        <f t="shared" si="13"/>
        <v>1.2447274174293672</v>
      </c>
      <c r="V21" s="5">
        <f t="shared" si="60"/>
        <v>86</v>
      </c>
      <c r="W21" s="5">
        <f t="shared" si="60"/>
        <v>868</v>
      </c>
      <c r="X21" s="6">
        <f t="shared" si="15"/>
        <v>718</v>
      </c>
      <c r="Y21" s="9">
        <f t="shared" si="30"/>
        <v>1.2089136490250696</v>
      </c>
      <c r="Z21" s="5">
        <f t="shared" si="60"/>
        <v>79</v>
      </c>
      <c r="AA21" s="5">
        <f t="shared" si="60"/>
        <v>947</v>
      </c>
      <c r="AB21" s="5">
        <f t="shared" si="60"/>
        <v>807.75</v>
      </c>
      <c r="AC21" s="9">
        <f t="shared" si="19"/>
        <v>1.1723924481584649</v>
      </c>
      <c r="AD21" s="5">
        <f t="shared" si="60"/>
        <v>82</v>
      </c>
      <c r="AE21" s="1">
        <f t="shared" si="60"/>
        <v>1010</v>
      </c>
      <c r="AF21" s="5">
        <f t="shared" si="60"/>
        <v>897.5</v>
      </c>
      <c r="AG21" s="9">
        <f t="shared" si="22"/>
        <v>1.1253481894150419</v>
      </c>
      <c r="AH21" s="5">
        <f t="shared" si="60"/>
        <v>88</v>
      </c>
      <c r="AI21" s="1">
        <f t="shared" si="60"/>
        <v>1098</v>
      </c>
      <c r="AJ21" s="6">
        <f t="shared" si="24"/>
        <v>987.25</v>
      </c>
      <c r="AK21" s="9">
        <f t="shared" si="25"/>
        <v>1.1121802988098253</v>
      </c>
      <c r="AL21" s="5">
        <f t="shared" si="60"/>
        <v>92</v>
      </c>
      <c r="AM21" s="5">
        <f t="shared" si="60"/>
        <v>1084.25</v>
      </c>
      <c r="AN21" s="9">
        <f t="shared" si="27"/>
        <v>1.0067316620241411</v>
      </c>
    </row>
    <row r="22" spans="1:40" s="1" customFormat="1" x14ac:dyDescent="0.3">
      <c r="A22" s="2" t="s">
        <v>102</v>
      </c>
      <c r="B22" s="1">
        <v>200</v>
      </c>
      <c r="C22" s="1">
        <v>50</v>
      </c>
      <c r="D22" s="5">
        <v>50</v>
      </c>
      <c r="E22" s="8">
        <f t="shared" si="1"/>
        <v>1</v>
      </c>
      <c r="F22" s="5">
        <v>12</v>
      </c>
      <c r="G22" s="1">
        <f>G16+G17+G18</f>
        <v>80</v>
      </c>
      <c r="H22" s="5">
        <f t="shared" si="3"/>
        <v>66.666666666666671</v>
      </c>
      <c r="I22" s="8">
        <f t="shared" si="4"/>
        <v>1.2</v>
      </c>
      <c r="J22" s="22">
        <v>14</v>
      </c>
      <c r="K22" s="1">
        <f>G22+J22</f>
        <v>94</v>
      </c>
      <c r="L22" s="5">
        <f t="shared" si="6"/>
        <v>83.333333333333343</v>
      </c>
      <c r="M22" s="8">
        <f t="shared" si="7"/>
        <v>1.1279999999999999</v>
      </c>
      <c r="N22" s="5">
        <v>15</v>
      </c>
      <c r="O22" s="1">
        <f t="shared" si="48"/>
        <v>109</v>
      </c>
      <c r="P22" s="6">
        <f t="shared" si="9"/>
        <v>100</v>
      </c>
      <c r="Q22" s="9">
        <f t="shared" si="10"/>
        <v>1.0900000000000001</v>
      </c>
      <c r="R22" s="5">
        <v>15</v>
      </c>
      <c r="S22" s="5">
        <f>O22+R22</f>
        <v>124</v>
      </c>
      <c r="T22" s="5">
        <f>B22/12*7</f>
        <v>116.66666666666667</v>
      </c>
      <c r="U22" s="9">
        <f t="shared" si="13"/>
        <v>1.0628571428571427</v>
      </c>
      <c r="V22" s="5">
        <v>14</v>
      </c>
      <c r="W22" s="5">
        <f>S22+V22</f>
        <v>138</v>
      </c>
      <c r="X22" s="6">
        <f t="shared" si="15"/>
        <v>133.33333333333334</v>
      </c>
      <c r="Y22" s="9">
        <f t="shared" si="30"/>
        <v>1.0349999999999999</v>
      </c>
      <c r="Z22" s="5">
        <v>14</v>
      </c>
      <c r="AA22" s="5">
        <f>W22+Z22</f>
        <v>152</v>
      </c>
      <c r="AB22" s="5">
        <f>B22/12*9</f>
        <v>150</v>
      </c>
      <c r="AC22" s="9">
        <f t="shared" si="19"/>
        <v>1.0133333333333334</v>
      </c>
      <c r="AD22" s="5">
        <v>14</v>
      </c>
      <c r="AE22" s="1">
        <f>AA22+AD22</f>
        <v>166</v>
      </c>
      <c r="AF22" s="5">
        <f>B22/12*10</f>
        <v>166.66666666666669</v>
      </c>
      <c r="AG22" s="9">
        <f t="shared" si="22"/>
        <v>0.99599999999999989</v>
      </c>
      <c r="AH22" s="5">
        <v>15</v>
      </c>
      <c r="AI22" s="1">
        <f>AE22+AH22</f>
        <v>181</v>
      </c>
      <c r="AJ22" s="6">
        <f t="shared" si="24"/>
        <v>183.33333333333334</v>
      </c>
      <c r="AK22" s="9">
        <f t="shared" si="25"/>
        <v>0.98727272727272719</v>
      </c>
      <c r="AL22" s="5">
        <v>14</v>
      </c>
      <c r="AM22" s="5">
        <f>AI22+AL22</f>
        <v>195</v>
      </c>
      <c r="AN22" s="9">
        <f t="shared" si="27"/>
        <v>0.97499999999999998</v>
      </c>
    </row>
    <row r="23" spans="1:40" s="1" customFormat="1" x14ac:dyDescent="0.3">
      <c r="A23" s="2" t="s">
        <v>103</v>
      </c>
      <c r="B23" s="1">
        <v>120</v>
      </c>
      <c r="C23" s="1">
        <v>40</v>
      </c>
      <c r="D23" s="5">
        <f>B23/4</f>
        <v>30</v>
      </c>
      <c r="E23" s="8">
        <f t="shared" si="1"/>
        <v>1.3333333333333333</v>
      </c>
      <c r="F23" s="5">
        <v>3</v>
      </c>
      <c r="G23" s="1">
        <f>C23+F23</f>
        <v>43</v>
      </c>
      <c r="H23" s="5">
        <f t="shared" si="3"/>
        <v>40</v>
      </c>
      <c r="I23" s="8">
        <f t="shared" si="4"/>
        <v>1.075</v>
      </c>
      <c r="J23" s="22">
        <v>4</v>
      </c>
      <c r="K23" s="1">
        <f>G23+J23</f>
        <v>47</v>
      </c>
      <c r="L23" s="5">
        <f t="shared" si="6"/>
        <v>50</v>
      </c>
      <c r="M23" s="8">
        <f t="shared" si="7"/>
        <v>0.94</v>
      </c>
      <c r="N23" s="5">
        <v>12</v>
      </c>
      <c r="O23" s="1">
        <f t="shared" si="48"/>
        <v>59</v>
      </c>
      <c r="P23" s="6">
        <f t="shared" si="9"/>
        <v>60</v>
      </c>
      <c r="Q23" s="9">
        <f t="shared" si="10"/>
        <v>0.98333333333333328</v>
      </c>
      <c r="R23" s="5">
        <v>13</v>
      </c>
      <c r="S23" s="5">
        <f>O23+R23</f>
        <v>72</v>
      </c>
      <c r="T23" s="5">
        <f>B23/12*7</f>
        <v>70</v>
      </c>
      <c r="U23" s="9">
        <f t="shared" si="13"/>
        <v>1.0285714285714285</v>
      </c>
      <c r="V23" s="5">
        <v>11</v>
      </c>
      <c r="W23" s="5">
        <f>S23+V23</f>
        <v>83</v>
      </c>
      <c r="X23" s="6">
        <f t="shared" si="15"/>
        <v>80</v>
      </c>
      <c r="Y23" s="9">
        <f t="shared" si="30"/>
        <v>1.0375000000000001</v>
      </c>
      <c r="Z23" s="5">
        <v>10</v>
      </c>
      <c r="AA23" s="5">
        <f>W23+Z23</f>
        <v>93</v>
      </c>
      <c r="AB23" s="5">
        <f>B23/12*9</f>
        <v>90</v>
      </c>
      <c r="AC23" s="9">
        <f t="shared" si="19"/>
        <v>1.0333333333333334</v>
      </c>
      <c r="AD23" s="5">
        <v>11</v>
      </c>
      <c r="AE23" s="1">
        <f>AA23+AD23</f>
        <v>104</v>
      </c>
      <c r="AF23" s="5">
        <f>B23/12*10</f>
        <v>100</v>
      </c>
      <c r="AG23" s="9">
        <f t="shared" si="22"/>
        <v>1.04</v>
      </c>
      <c r="AH23" s="5">
        <v>12</v>
      </c>
      <c r="AI23" s="1">
        <f>AE23+AH23</f>
        <v>116</v>
      </c>
      <c r="AJ23" s="6">
        <f t="shared" si="24"/>
        <v>110</v>
      </c>
      <c r="AK23" s="9">
        <f t="shared" si="25"/>
        <v>1.0545454545454545</v>
      </c>
      <c r="AL23" s="5">
        <v>10</v>
      </c>
      <c r="AM23" s="5">
        <f>AI23+AL23</f>
        <v>126</v>
      </c>
      <c r="AN23" s="9">
        <f t="shared" si="27"/>
        <v>1.05</v>
      </c>
    </row>
    <row r="24" spans="1:40" s="1" customFormat="1" x14ac:dyDescent="0.3">
      <c r="A24" s="2" t="s">
        <v>55</v>
      </c>
      <c r="B24" s="1">
        <f>B14+B21+B22+B23</f>
        <v>1988</v>
      </c>
      <c r="C24" s="1">
        <f>C14+C21+C22+C23</f>
        <v>640</v>
      </c>
      <c r="D24" s="1">
        <f>D14+D21+D22+D23</f>
        <v>497</v>
      </c>
      <c r="E24" s="8">
        <f t="shared" si="1"/>
        <v>1.2877263581488934</v>
      </c>
      <c r="F24" s="5">
        <f>F14+F21+F22+F23</f>
        <v>131</v>
      </c>
      <c r="G24" s="1">
        <f>G14+G21+G22+G23</f>
        <v>782</v>
      </c>
      <c r="H24" s="5">
        <f t="shared" si="3"/>
        <v>662.66666666666663</v>
      </c>
      <c r="I24" s="8">
        <f t="shared" si="4"/>
        <v>1.1800804828973843</v>
      </c>
      <c r="J24" s="22">
        <f>J14+J21+J22+J23</f>
        <v>226</v>
      </c>
      <c r="K24" s="1">
        <f>K14+K21+K22+K23</f>
        <v>1008</v>
      </c>
      <c r="L24" s="5">
        <f t="shared" si="6"/>
        <v>828.33333333333326</v>
      </c>
      <c r="M24" s="8">
        <f t="shared" si="7"/>
        <v>1.2169014084507044</v>
      </c>
      <c r="N24" s="5">
        <f>N14+N21+N22+N23</f>
        <v>217</v>
      </c>
      <c r="O24" s="1">
        <f>O14+O21+O22+O23</f>
        <v>1225</v>
      </c>
      <c r="P24" s="6">
        <f t="shared" si="9"/>
        <v>994</v>
      </c>
      <c r="Q24" s="9">
        <f t="shared" si="10"/>
        <v>1.232394366197183</v>
      </c>
      <c r="R24" s="5">
        <f>R14+R21+R22+R23</f>
        <v>194</v>
      </c>
      <c r="S24" s="5">
        <f t="shared" ref="S24:AM24" si="61">S14+S21+S22+S23</f>
        <v>1416</v>
      </c>
      <c r="T24" s="5">
        <f>T14+T21+T22+T23</f>
        <v>1159.6666666666667</v>
      </c>
      <c r="U24" s="9">
        <f t="shared" si="13"/>
        <v>1.2210405288876114</v>
      </c>
      <c r="V24" s="5">
        <f t="shared" si="61"/>
        <v>183</v>
      </c>
      <c r="W24" s="5">
        <f t="shared" si="61"/>
        <v>1599</v>
      </c>
      <c r="X24" s="6">
        <f t="shared" si="15"/>
        <v>1325.3333333333333</v>
      </c>
      <c r="Y24" s="9">
        <f t="shared" si="30"/>
        <v>1.2064889336016098</v>
      </c>
      <c r="Z24" s="5">
        <f t="shared" si="61"/>
        <v>168</v>
      </c>
      <c r="AA24" s="5">
        <f t="shared" si="61"/>
        <v>1767</v>
      </c>
      <c r="AB24" s="5">
        <f t="shared" si="61"/>
        <v>1491</v>
      </c>
      <c r="AC24" s="9">
        <f t="shared" si="19"/>
        <v>1.1851106639839035</v>
      </c>
      <c r="AD24" s="5">
        <f t="shared" si="61"/>
        <v>170</v>
      </c>
      <c r="AE24" s="1">
        <f t="shared" si="61"/>
        <v>1918</v>
      </c>
      <c r="AF24" s="5">
        <f t="shared" si="61"/>
        <v>1656.6666666666667</v>
      </c>
      <c r="AG24" s="9">
        <f t="shared" si="22"/>
        <v>1.1577464788732394</v>
      </c>
      <c r="AH24" s="5">
        <f>AH14+AH21+AH22+AH23</f>
        <v>179</v>
      </c>
      <c r="AI24" s="1">
        <f t="shared" si="61"/>
        <v>2097</v>
      </c>
      <c r="AJ24" s="6">
        <f t="shared" si="24"/>
        <v>1822.3333333333333</v>
      </c>
      <c r="AK24" s="9">
        <f t="shared" si="25"/>
        <v>1.1507225169197</v>
      </c>
      <c r="AL24" s="5">
        <f t="shared" si="61"/>
        <v>186</v>
      </c>
      <c r="AM24" s="5">
        <f t="shared" si="61"/>
        <v>2177.25</v>
      </c>
      <c r="AN24" s="9">
        <f t="shared" si="27"/>
        <v>1.0951961770623742</v>
      </c>
    </row>
    <row r="25" spans="1:40" s="1" customFormat="1" x14ac:dyDescent="0.3">
      <c r="A25" s="2" t="s">
        <v>68</v>
      </c>
      <c r="B25" s="1">
        <f>B8-B24</f>
        <v>1592</v>
      </c>
      <c r="C25" s="1">
        <f>C8-C24</f>
        <v>490</v>
      </c>
      <c r="D25" s="5">
        <f>D8-D24</f>
        <v>398</v>
      </c>
      <c r="E25" s="9">
        <f t="shared" si="1"/>
        <v>1.2311557788944723</v>
      </c>
      <c r="F25" s="5">
        <f>F8-F24</f>
        <v>-17</v>
      </c>
      <c r="G25" s="1">
        <f>G8-G24</f>
        <v>462</v>
      </c>
      <c r="H25" s="6">
        <f t="shared" si="3"/>
        <v>530.66666666666663</v>
      </c>
      <c r="I25" s="9">
        <f t="shared" si="4"/>
        <v>0.87060301507537696</v>
      </c>
      <c r="J25" s="22">
        <f>J8-J24</f>
        <v>49</v>
      </c>
      <c r="K25" s="1">
        <f>K8-K24</f>
        <v>511</v>
      </c>
      <c r="L25" s="6">
        <f t="shared" si="6"/>
        <v>663.33333333333326</v>
      </c>
      <c r="M25" s="9">
        <f t="shared" si="7"/>
        <v>0.77035175879396989</v>
      </c>
      <c r="N25" s="5">
        <f>N8-N24</f>
        <v>168</v>
      </c>
      <c r="O25" s="1">
        <f>O8-O24</f>
        <v>679</v>
      </c>
      <c r="P25" s="6">
        <f t="shared" si="9"/>
        <v>796</v>
      </c>
      <c r="Q25" s="9">
        <f t="shared" si="10"/>
        <v>0.85301507537688437</v>
      </c>
      <c r="R25" s="5">
        <f>R8-R24</f>
        <v>-11</v>
      </c>
      <c r="S25" s="5">
        <f t="shared" ref="S25:AM25" si="62">S8-S24</f>
        <v>671</v>
      </c>
      <c r="T25" s="5">
        <f>B25/12*7</f>
        <v>928.66666666666663</v>
      </c>
      <c r="U25" s="9">
        <f t="shared" si="13"/>
        <v>0.72254127781765976</v>
      </c>
      <c r="V25" s="5">
        <f t="shared" si="62"/>
        <v>-63</v>
      </c>
      <c r="W25" s="5">
        <f t="shared" si="62"/>
        <v>608</v>
      </c>
      <c r="X25" s="6">
        <f t="shared" si="15"/>
        <v>1061.3333333333333</v>
      </c>
      <c r="Y25" s="9">
        <f t="shared" si="30"/>
        <v>0.57286432160804024</v>
      </c>
      <c r="Z25" s="5">
        <f t="shared" si="62"/>
        <v>-32</v>
      </c>
      <c r="AA25" s="5">
        <f t="shared" si="62"/>
        <v>576</v>
      </c>
      <c r="AB25" s="5">
        <f t="shared" si="62"/>
        <v>1194</v>
      </c>
      <c r="AC25" s="9">
        <f t="shared" si="19"/>
        <v>0.48241206030150752</v>
      </c>
      <c r="AD25" s="5">
        <f t="shared" si="62"/>
        <v>23</v>
      </c>
      <c r="AE25" s="1">
        <f t="shared" si="62"/>
        <v>618</v>
      </c>
      <c r="AF25" s="5">
        <f t="shared" si="62"/>
        <v>1326.6666666666667</v>
      </c>
      <c r="AG25" s="9">
        <f t="shared" si="22"/>
        <v>0.4658291457286432</v>
      </c>
      <c r="AH25" s="5">
        <f t="shared" si="62"/>
        <v>21</v>
      </c>
      <c r="AI25" s="1">
        <f t="shared" si="62"/>
        <v>639</v>
      </c>
      <c r="AJ25" s="6">
        <f t="shared" si="24"/>
        <v>1459.3333333333333</v>
      </c>
      <c r="AK25" s="9">
        <f t="shared" si="25"/>
        <v>0.43787117405207859</v>
      </c>
      <c r="AL25" s="5">
        <f t="shared" si="62"/>
        <v>5</v>
      </c>
      <c r="AM25" s="5">
        <f t="shared" si="62"/>
        <v>749.75</v>
      </c>
      <c r="AN25" s="9">
        <f t="shared" si="27"/>
        <v>0.47094849246231157</v>
      </c>
    </row>
    <row r="26" spans="1:40" x14ac:dyDescent="0.3">
      <c r="A26" s="12" t="s">
        <v>92</v>
      </c>
      <c r="B26" s="6"/>
      <c r="C26" s="6">
        <f>'Központi irányítás'!C25*'Központi irányítás felosztása'!D4</f>
        <v>-84.2</v>
      </c>
      <c r="D26" s="6" t="s">
        <v>101</v>
      </c>
      <c r="E26" s="9" t="s">
        <v>101</v>
      </c>
      <c r="F26" s="6">
        <f>'Központi irányítás'!F25*'Központi irányítás felosztása'!E4</f>
        <v>-16.8</v>
      </c>
      <c r="G26" s="6">
        <f>C26+F26</f>
        <v>-101</v>
      </c>
      <c r="H26" s="6" t="s">
        <v>101</v>
      </c>
      <c r="I26" s="9" t="s">
        <v>101</v>
      </c>
      <c r="J26" s="23">
        <f>'Központi irányítás'!J25*'Központi irányítás felosztása'!F4</f>
        <v>-18.400000000000002</v>
      </c>
      <c r="K26" s="6">
        <f>G26+J26</f>
        <v>-119.4</v>
      </c>
      <c r="L26" s="6" t="s">
        <v>101</v>
      </c>
      <c r="M26" s="9" t="s">
        <v>101</v>
      </c>
      <c r="N26" s="6">
        <f>'Központi irányítás'!N25*'Központi irányítás felosztása'!G4</f>
        <v>-23.400000000000002</v>
      </c>
      <c r="O26" s="6">
        <f>K26+N26</f>
        <v>-142.80000000000001</v>
      </c>
      <c r="P26" s="6" t="s">
        <v>101</v>
      </c>
      <c r="Q26" s="9" t="s">
        <v>101</v>
      </c>
      <c r="R26" s="6">
        <f>'Központi irányítás'!R25*'Központi irányítás felosztása'!H4</f>
        <v>-35.4</v>
      </c>
      <c r="S26" s="6">
        <f>O26+R26</f>
        <v>-178.20000000000002</v>
      </c>
      <c r="T26" s="6" t="s">
        <v>101</v>
      </c>
      <c r="U26" s="9" t="s">
        <v>101</v>
      </c>
      <c r="V26" s="6">
        <f>'Központi irányítás'!V25*'Központi irányítás felosztása'!I4</f>
        <v>-34.6</v>
      </c>
      <c r="W26" s="6">
        <f>S26+V26</f>
        <v>-212.8</v>
      </c>
      <c r="X26" s="6" t="s">
        <v>101</v>
      </c>
      <c r="Y26" s="9" t="s">
        <v>101</v>
      </c>
      <c r="Z26" s="6">
        <f>'Központi irányítás'!Z25*'Központi irányítás felosztása'!J4</f>
        <v>-36.200000000000003</v>
      </c>
      <c r="AA26" s="6">
        <f>W26+Z26</f>
        <v>-249</v>
      </c>
      <c r="AB26" s="6" t="s">
        <v>101</v>
      </c>
      <c r="AC26" s="9" t="s">
        <v>101</v>
      </c>
      <c r="AD26" s="6">
        <f>'Központi irányítás'!AD25*'Központi irányítás felosztása'!K4</f>
        <v>-35.6</v>
      </c>
      <c r="AE26" s="6">
        <f>AA26+AD26</f>
        <v>-284.60000000000002</v>
      </c>
      <c r="AF26" s="6" t="s">
        <v>101</v>
      </c>
      <c r="AG26" s="9" t="s">
        <v>101</v>
      </c>
      <c r="AH26" s="6">
        <f>'Központi irányítás'!AH25*'Központi irányítás felosztása'!L4</f>
        <v>-33.6</v>
      </c>
      <c r="AI26" s="6">
        <f>AE26+AH26</f>
        <v>-318.20000000000005</v>
      </c>
      <c r="AJ26" s="6" t="s">
        <v>101</v>
      </c>
      <c r="AK26" s="9" t="s">
        <v>101</v>
      </c>
      <c r="AL26" s="6">
        <f>'Központi irányítás'!AL25*'Központi irányítás felosztása'!M4</f>
        <v>-32.200000000000003</v>
      </c>
      <c r="AM26" s="6">
        <f>AI26+AL26</f>
        <v>-350.40000000000003</v>
      </c>
      <c r="AN26" s="9" t="s">
        <v>101</v>
      </c>
    </row>
    <row r="27" spans="1:40" s="1" customFormat="1" x14ac:dyDescent="0.3">
      <c r="A27" s="2" t="s">
        <v>69</v>
      </c>
      <c r="B27" s="5">
        <f t="shared" ref="B27:AM27" si="63">B25+B26</f>
        <v>1592</v>
      </c>
      <c r="C27" s="5">
        <f t="shared" si="63"/>
        <v>405.8</v>
      </c>
      <c r="D27" s="5"/>
      <c r="E27" s="5"/>
      <c r="F27" s="5">
        <f t="shared" si="63"/>
        <v>-33.799999999999997</v>
      </c>
      <c r="G27" s="5">
        <f t="shared" si="63"/>
        <v>361</v>
      </c>
      <c r="H27" s="5"/>
      <c r="I27" s="5"/>
      <c r="J27" s="22">
        <f t="shared" si="63"/>
        <v>30.599999999999998</v>
      </c>
      <c r="K27" s="5">
        <f t="shared" si="63"/>
        <v>391.6</v>
      </c>
      <c r="L27" s="5"/>
      <c r="M27" s="5"/>
      <c r="N27" s="5">
        <f t="shared" si="63"/>
        <v>144.6</v>
      </c>
      <c r="O27" s="5">
        <f t="shared" si="63"/>
        <v>536.20000000000005</v>
      </c>
      <c r="P27" s="5"/>
      <c r="Q27" s="5"/>
      <c r="R27" s="5">
        <f t="shared" si="63"/>
        <v>-46.4</v>
      </c>
      <c r="S27" s="5">
        <f t="shared" si="63"/>
        <v>492.79999999999995</v>
      </c>
      <c r="T27" s="5"/>
      <c r="U27" s="5"/>
      <c r="V27" s="5">
        <f t="shared" si="63"/>
        <v>-97.6</v>
      </c>
      <c r="W27" s="5">
        <f t="shared" si="63"/>
        <v>395.2</v>
      </c>
      <c r="X27" s="5"/>
      <c r="Y27" s="5"/>
      <c r="Z27" s="5">
        <f t="shared" si="63"/>
        <v>-68.2</v>
      </c>
      <c r="AA27" s="5">
        <f t="shared" si="63"/>
        <v>327</v>
      </c>
      <c r="AB27" s="5"/>
      <c r="AC27" s="5"/>
      <c r="AD27" s="5">
        <f t="shared" si="63"/>
        <v>-12.600000000000001</v>
      </c>
      <c r="AE27" s="5">
        <f t="shared" si="63"/>
        <v>333.4</v>
      </c>
      <c r="AF27" s="5"/>
      <c r="AG27" s="5"/>
      <c r="AH27" s="5">
        <f t="shared" si="63"/>
        <v>-12.600000000000001</v>
      </c>
      <c r="AI27" s="5"/>
      <c r="AJ27" s="5"/>
      <c r="AK27" s="5"/>
      <c r="AL27" s="5">
        <f t="shared" si="63"/>
        <v>-27.200000000000003</v>
      </c>
      <c r="AM27" s="5">
        <f t="shared" si="63"/>
        <v>399.34999999999997</v>
      </c>
      <c r="AN27" s="5"/>
    </row>
    <row r="28" spans="1:40" x14ac:dyDescent="0.3">
      <c r="T28" s="6">
        <f>B24/12*7</f>
        <v>1159.6666666666665</v>
      </c>
    </row>
    <row r="29" spans="1:40" x14ac:dyDescent="0.3">
      <c r="A29" s="3"/>
      <c r="B29" s="3"/>
      <c r="C29" s="3"/>
      <c r="D29" s="4"/>
      <c r="E29" s="7"/>
      <c r="F29" s="3"/>
      <c r="G29" s="3"/>
      <c r="H29" s="4"/>
      <c r="I29" s="7"/>
      <c r="J29" s="3"/>
      <c r="K29" s="3"/>
      <c r="L29" s="4"/>
      <c r="M29" s="7"/>
      <c r="N29" s="3"/>
      <c r="O29" s="3"/>
      <c r="P29" s="4"/>
    </row>
    <row r="30" spans="1:40" x14ac:dyDescent="0.3">
      <c r="A30" s="2"/>
      <c r="G30" s="26"/>
      <c r="P30" s="9"/>
    </row>
    <row r="31" spans="1:40" x14ac:dyDescent="0.3">
      <c r="B31" s="6"/>
      <c r="C31" s="6"/>
      <c r="E31" s="6"/>
      <c r="G31" s="6"/>
      <c r="I31" s="6"/>
      <c r="J31" s="6"/>
      <c r="K31" s="6"/>
      <c r="M31" s="6"/>
      <c r="O31" s="6"/>
      <c r="P31" s="9"/>
    </row>
    <row r="32" spans="1:40" x14ac:dyDescent="0.3">
      <c r="B32" s="6"/>
      <c r="C32" s="6"/>
      <c r="E32" s="6"/>
      <c r="G32" s="6"/>
      <c r="I32" s="6"/>
      <c r="J32" s="6"/>
      <c r="K32" s="6"/>
      <c r="M32" s="6"/>
      <c r="O32" s="6"/>
      <c r="P32" s="9"/>
    </row>
    <row r="33" spans="1:40" x14ac:dyDescent="0.3">
      <c r="B33" s="6"/>
      <c r="C33" s="6"/>
      <c r="E33" s="6"/>
      <c r="G33" s="6"/>
      <c r="I33" s="6"/>
      <c r="J33" s="6"/>
      <c r="K33" s="6"/>
      <c r="M33" s="6"/>
      <c r="O33" s="6"/>
      <c r="P33" s="9"/>
    </row>
    <row r="34" spans="1:40" x14ac:dyDescent="0.3">
      <c r="B34" s="6"/>
      <c r="C34" s="6"/>
      <c r="E34" s="6"/>
      <c r="G34" s="6"/>
      <c r="I34" s="6"/>
      <c r="J34" s="6"/>
      <c r="K34" s="6"/>
      <c r="M34" s="6"/>
      <c r="O34" s="6"/>
      <c r="P34" s="9"/>
    </row>
    <row r="35" spans="1:40" s="1" customFormat="1" x14ac:dyDescent="0.3">
      <c r="A35" s="2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9"/>
      <c r="Q35" s="8"/>
      <c r="R35" s="5"/>
      <c r="S35" s="5"/>
      <c r="T35" s="5"/>
      <c r="U35" s="8"/>
      <c r="V35" s="5"/>
      <c r="W35" s="5"/>
      <c r="X35" s="5"/>
      <c r="Y35" s="8"/>
      <c r="Z35" s="5"/>
      <c r="AA35" s="5"/>
      <c r="AB35" s="5"/>
      <c r="AC35" s="8"/>
      <c r="AD35" s="5"/>
      <c r="AF35" s="5"/>
      <c r="AG35" s="8"/>
      <c r="AH35" s="5"/>
      <c r="AJ35" s="5"/>
      <c r="AK35" s="8"/>
      <c r="AL35" s="5"/>
      <c r="AM35" s="5"/>
      <c r="AN35" s="8"/>
    </row>
    <row r="36" spans="1:40" s="1" customFormat="1" x14ac:dyDescent="0.3">
      <c r="A36" s="2"/>
      <c r="B36" s="5"/>
      <c r="C36" s="6"/>
      <c r="D36" s="5"/>
      <c r="E36" s="5"/>
      <c r="F36" s="5"/>
      <c r="G36" s="6"/>
      <c r="H36" s="6"/>
      <c r="I36" s="5"/>
      <c r="J36" s="5"/>
      <c r="K36" s="6"/>
      <c r="L36" s="5"/>
      <c r="M36" s="5"/>
      <c r="N36" s="5"/>
      <c r="O36" s="6"/>
      <c r="P36" s="9"/>
      <c r="Q36" s="8"/>
      <c r="R36" s="5"/>
      <c r="S36" s="5"/>
      <c r="T36" s="5"/>
      <c r="U36" s="8"/>
      <c r="V36" s="5"/>
      <c r="W36" s="5"/>
      <c r="X36" s="5"/>
      <c r="Y36" s="8"/>
      <c r="Z36" s="5"/>
      <c r="AA36" s="5"/>
      <c r="AB36" s="5"/>
      <c r="AC36" s="8"/>
      <c r="AD36" s="5"/>
      <c r="AF36" s="5"/>
      <c r="AG36" s="8"/>
      <c r="AH36" s="5"/>
      <c r="AJ36" s="5"/>
      <c r="AK36" s="8"/>
      <c r="AL36" s="5"/>
      <c r="AM36" s="5"/>
      <c r="AN36" s="8"/>
    </row>
    <row r="37" spans="1:40" x14ac:dyDescent="0.3">
      <c r="B37" s="6"/>
      <c r="C37" s="6"/>
      <c r="E37" s="6"/>
      <c r="G37" s="6"/>
      <c r="I37" s="6"/>
      <c r="J37" s="6"/>
      <c r="K37" s="6"/>
      <c r="M37" s="6"/>
      <c r="O37" s="6"/>
      <c r="P37" s="9"/>
    </row>
    <row r="38" spans="1:40" x14ac:dyDescent="0.3">
      <c r="B38" s="6"/>
      <c r="C38" s="6"/>
      <c r="E38" s="6"/>
      <c r="G38" s="6"/>
      <c r="I38" s="6"/>
      <c r="J38" s="6"/>
      <c r="K38" s="6"/>
      <c r="M38" s="6"/>
      <c r="O38" s="6"/>
      <c r="P38" s="9"/>
    </row>
    <row r="39" spans="1:40" x14ac:dyDescent="0.3">
      <c r="B39" s="6"/>
      <c r="C39" s="6"/>
      <c r="E39" s="6"/>
      <c r="G39" s="6"/>
      <c r="I39" s="6"/>
      <c r="J39" s="6"/>
      <c r="K39" s="6"/>
      <c r="M39" s="6"/>
      <c r="O39" s="6"/>
      <c r="P39" s="9"/>
    </row>
    <row r="40" spans="1:40" x14ac:dyDescent="0.3">
      <c r="B40" s="6"/>
      <c r="C40" s="6"/>
      <c r="E40" s="6"/>
      <c r="G40" s="6"/>
      <c r="I40" s="6"/>
      <c r="J40" s="6"/>
      <c r="K40" s="6"/>
      <c r="M40" s="6"/>
      <c r="O40" s="6"/>
      <c r="P40" s="9"/>
    </row>
    <row r="41" spans="1:40" x14ac:dyDescent="0.3">
      <c r="B41" s="6"/>
      <c r="C41" s="6"/>
      <c r="E41" s="6"/>
      <c r="G41" s="6"/>
      <c r="I41" s="6"/>
      <c r="J41" s="6"/>
      <c r="K41" s="6"/>
      <c r="M41" s="6"/>
      <c r="O41" s="6"/>
      <c r="P41" s="9"/>
    </row>
    <row r="42" spans="1:40" s="1" customFormat="1" x14ac:dyDescent="0.3">
      <c r="A42" s="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9"/>
      <c r="Q42" s="8"/>
      <c r="R42" s="5"/>
      <c r="S42" s="5"/>
      <c r="T42" s="5"/>
      <c r="U42" s="8"/>
      <c r="V42" s="5"/>
      <c r="W42" s="5"/>
      <c r="X42" s="5"/>
      <c r="Y42" s="8"/>
      <c r="Z42" s="5"/>
      <c r="AA42" s="5"/>
      <c r="AB42" s="5"/>
      <c r="AC42" s="8"/>
      <c r="AD42" s="5"/>
      <c r="AF42" s="5"/>
      <c r="AG42" s="8"/>
      <c r="AH42" s="5"/>
      <c r="AJ42" s="5"/>
      <c r="AK42" s="8"/>
      <c r="AL42" s="5"/>
      <c r="AM42" s="5"/>
      <c r="AN42" s="8"/>
    </row>
    <row r="43" spans="1:40" s="1" customFormat="1" x14ac:dyDescent="0.3">
      <c r="A43" s="2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9"/>
      <c r="Q43" s="8"/>
      <c r="R43" s="5"/>
      <c r="S43" s="5"/>
      <c r="T43" s="5"/>
      <c r="U43" s="8"/>
      <c r="V43" s="5"/>
      <c r="W43" s="5"/>
      <c r="X43" s="5"/>
      <c r="Y43" s="8"/>
      <c r="Z43" s="5"/>
      <c r="AA43" s="5"/>
      <c r="AB43" s="5"/>
      <c r="AC43" s="8"/>
      <c r="AD43" s="5"/>
      <c r="AF43" s="5"/>
      <c r="AG43" s="8"/>
      <c r="AH43" s="5"/>
      <c r="AJ43" s="5"/>
      <c r="AK43" s="8"/>
      <c r="AL43" s="5"/>
      <c r="AM43" s="5"/>
      <c r="AN43" s="8"/>
    </row>
    <row r="44" spans="1:40" x14ac:dyDescent="0.3">
      <c r="B44" s="6"/>
      <c r="C44" s="6"/>
      <c r="E44" s="6"/>
      <c r="G44" s="6"/>
      <c r="I44" s="6"/>
      <c r="J44" s="6"/>
      <c r="K44" s="6"/>
      <c r="M44" s="6"/>
      <c r="O44" s="6"/>
      <c r="P44" s="9"/>
    </row>
    <row r="45" spans="1:40" x14ac:dyDescent="0.3">
      <c r="A45" s="15"/>
      <c r="B45" s="6"/>
      <c r="C45" s="6"/>
      <c r="E45" s="6"/>
      <c r="G45" s="6"/>
      <c r="I45" s="6"/>
      <c r="J45" s="6"/>
      <c r="K45" s="6"/>
      <c r="M45" s="6"/>
      <c r="O45" s="6"/>
      <c r="P45" s="9"/>
    </row>
    <row r="46" spans="1:40" x14ac:dyDescent="0.3">
      <c r="B46" s="6"/>
      <c r="C46" s="6"/>
      <c r="E46" s="6"/>
      <c r="G46" s="6"/>
      <c r="I46" s="6"/>
      <c r="J46" s="6"/>
      <c r="K46" s="6"/>
      <c r="M46" s="6"/>
      <c r="O46" s="6"/>
      <c r="P46" s="9"/>
    </row>
    <row r="47" spans="1:40" s="1" customFormat="1" x14ac:dyDescent="0.3">
      <c r="A47" s="2"/>
      <c r="B47" s="5"/>
      <c r="C47" s="5"/>
      <c r="D47" s="5"/>
      <c r="E47" s="5"/>
      <c r="F47" s="5"/>
      <c r="G47" s="6"/>
      <c r="H47" s="5"/>
      <c r="I47" s="5"/>
      <c r="J47" s="5"/>
      <c r="K47" s="6"/>
      <c r="L47" s="5"/>
      <c r="M47" s="5"/>
      <c r="N47" s="5"/>
      <c r="O47" s="6"/>
      <c r="P47" s="9"/>
      <c r="Q47" s="8"/>
      <c r="R47" s="5"/>
      <c r="S47" s="5"/>
      <c r="T47" s="5"/>
      <c r="U47" s="8"/>
      <c r="V47" s="5"/>
      <c r="W47" s="5"/>
      <c r="X47" s="5"/>
      <c r="Y47" s="8"/>
      <c r="Z47" s="5"/>
      <c r="AA47" s="5"/>
      <c r="AB47" s="5"/>
      <c r="AC47" s="8"/>
      <c r="AD47" s="5"/>
      <c r="AF47" s="5"/>
      <c r="AG47" s="8"/>
      <c r="AH47" s="5"/>
      <c r="AJ47" s="5"/>
      <c r="AK47" s="8"/>
      <c r="AL47" s="5"/>
      <c r="AM47" s="5"/>
      <c r="AN47" s="8"/>
    </row>
    <row r="48" spans="1:40" x14ac:dyDescent="0.3">
      <c r="B48" s="6"/>
      <c r="C48" s="6"/>
      <c r="E48" s="6"/>
      <c r="G48" s="6"/>
      <c r="I48" s="6"/>
      <c r="J48" s="6"/>
      <c r="K48" s="6"/>
      <c r="M48" s="6"/>
      <c r="O48" s="6"/>
      <c r="P48" s="9"/>
    </row>
    <row r="49" spans="1:40" x14ac:dyDescent="0.3">
      <c r="B49" s="6"/>
      <c r="C49" s="6"/>
      <c r="E49" s="6"/>
      <c r="G49" s="6"/>
      <c r="I49" s="6"/>
      <c r="J49" s="6"/>
      <c r="K49" s="6"/>
      <c r="M49" s="6"/>
      <c r="O49" s="6"/>
      <c r="P49" s="9"/>
    </row>
    <row r="50" spans="1:40" x14ac:dyDescent="0.3">
      <c r="B50" s="6"/>
      <c r="C50" s="6"/>
      <c r="E50" s="6"/>
      <c r="G50" s="6"/>
      <c r="I50" s="6"/>
      <c r="J50" s="6"/>
      <c r="K50" s="6"/>
      <c r="M50" s="6"/>
      <c r="O50" s="6"/>
      <c r="P50" s="9"/>
    </row>
    <row r="51" spans="1:40" s="1" customFormat="1" x14ac:dyDescent="0.3">
      <c r="A51" s="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  <c r="Q51" s="8"/>
      <c r="R51" s="5"/>
      <c r="S51" s="5"/>
      <c r="T51" s="5"/>
      <c r="U51" s="8"/>
      <c r="V51" s="5"/>
      <c r="W51" s="5"/>
      <c r="X51" s="5"/>
      <c r="Y51" s="8"/>
      <c r="Z51" s="5"/>
      <c r="AA51" s="5"/>
      <c r="AB51" s="5"/>
      <c r="AC51" s="8"/>
      <c r="AD51" s="5"/>
      <c r="AF51" s="5"/>
      <c r="AG51" s="8"/>
      <c r="AH51" s="5"/>
      <c r="AJ51" s="5"/>
      <c r="AK51" s="8"/>
      <c r="AL51" s="5"/>
      <c r="AM51" s="5"/>
      <c r="AN51" s="8"/>
    </row>
    <row r="52" spans="1:40" x14ac:dyDescent="0.3">
      <c r="B52" s="6"/>
      <c r="C52" s="6"/>
      <c r="E52" s="6"/>
      <c r="G52" s="6"/>
      <c r="I52" s="6"/>
      <c r="J52" s="6"/>
      <c r="K52" s="6"/>
      <c r="M52" s="6"/>
      <c r="O52" s="6"/>
      <c r="P52" s="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141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142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143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144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145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146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147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148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Q46"/>
  <sheetViews>
    <sheetView topLeftCell="B7" workbookViewId="0">
      <selection activeCell="P43" sqref="P4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  <col min="15" max="15" width="7.5546875" customWidth="1"/>
    <col min="16" max="16" width="10.21875" customWidth="1"/>
    <col min="17" max="17" width="11.77734375" customWidth="1"/>
  </cols>
  <sheetData>
    <row r="1" spans="4:17" s="1" customFormat="1" x14ac:dyDescent="0.3">
      <c r="D1" s="38" t="s">
        <v>150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7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  <c r="P2" s="3" t="s">
        <v>152</v>
      </c>
      <c r="Q2" s="3" t="s">
        <v>151</v>
      </c>
    </row>
    <row r="3" spans="4:17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7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  <c r="Q4" s="4">
        <f>'Bérekfelosztása I-III hó'!F11+'Bérekfelosztása IV. hó'!F11+'Bérek felosztása V. hó'!F11+'Bérek felosztása VI. hó'!F11</f>
        <v>62045000</v>
      </c>
    </row>
    <row r="5" spans="4:17" x14ac:dyDescent="0.3">
      <c r="D5" s="28" t="s">
        <v>128</v>
      </c>
      <c r="E5" s="29">
        <v>3</v>
      </c>
      <c r="F5" s="29">
        <f>'Bérekfelosztása I-III hó'!F5+'Bérekfelosztása IV. hó'!F5+'Bérek felosztása V. hó'!F5+'Bérek felosztása VI. hó'!F5</f>
        <v>16300000</v>
      </c>
      <c r="G5" s="29">
        <f>'Bérekfelosztása I-III hó'!G5+'Bérekfelosztása IV. hó'!G5+'Bérek felosztása V. hó'!G5+'Bérek felosztása VI. hó'!G5</f>
        <v>3120</v>
      </c>
      <c r="H5" s="29">
        <f>'Bérekfelosztása I-III hó'!H5+'Bérekfelosztása IV. hó'!H5+'Bérek felosztása V. hó'!H5+'Bérek felosztása VI. hó'!H5</f>
        <v>0</v>
      </c>
      <c r="I5" s="29">
        <f>'Bérekfelosztása I-III hó'!I5+'Bérekfelosztása IV. hó'!I5+'Bérek felosztása V. hó'!I5+'Bérek felosztása VI. hó'!I5</f>
        <v>0</v>
      </c>
      <c r="J5" s="29">
        <f>'Bérekfelosztása I-III hó'!J5+'Bérekfelosztása IV. hó'!J5+'Bérek felosztása V. hó'!J5+'Bérek felosztása VI. hó'!J5</f>
        <v>0</v>
      </c>
      <c r="K5" s="29">
        <f>'Bérekfelosztása I-III hó'!K5+'Bérekfelosztása IV. hó'!K5+'Bérek felosztása V. hó'!K5+'Bérek felosztása VI. hó'!K5</f>
        <v>0</v>
      </c>
      <c r="L5" s="29">
        <f>'Bérekfelosztása I-III hó'!L5+'Bérekfelosztása IV. hó'!L5+'Bérek felosztása V. hó'!L5+'Bérek felosztása VI. hó'!L5</f>
        <v>0</v>
      </c>
      <c r="M5" s="29">
        <f>'Bérekfelosztása I-III hó'!M5+'Bérekfelosztása IV. hó'!M5+'Bérek felosztása V. hó'!M5+'Bérek felosztása VI. hó'!M5</f>
        <v>3120</v>
      </c>
      <c r="N5" s="29">
        <f>H5+I5+J5+K5+L5+M5</f>
        <v>3120</v>
      </c>
    </row>
    <row r="6" spans="4:17" x14ac:dyDescent="0.3">
      <c r="D6" s="28" t="s">
        <v>129</v>
      </c>
      <c r="E6" s="29">
        <v>2</v>
      </c>
      <c r="F6" s="29">
        <f>'Bérekfelosztása I-III hó'!F6+'Bérekfelosztása IV. hó'!F6+'Bérek felosztása V. hó'!F6+'Bérek felosztása VI. hó'!F6</f>
        <v>5020000</v>
      </c>
      <c r="G6" s="29">
        <f>'Bérekfelosztása I-III hó'!G6+'Bérekfelosztása IV. hó'!G6+'Bérek felosztása V. hó'!G6+'Bérek felosztása VI. hó'!G6</f>
        <v>2040</v>
      </c>
      <c r="H6" s="29">
        <f>'Bérekfelosztása I-III hó'!H6+'Bérekfelosztása IV. hó'!H6+'Bérek felosztása V. hó'!H6+'Bérek felosztása VI. hó'!H6</f>
        <v>0</v>
      </c>
      <c r="I6" s="29">
        <v>0</v>
      </c>
      <c r="J6" s="29">
        <f>'Bérekfelosztása I-III hó'!J6+'Bérekfelosztása IV. hó'!J6+'Bérek felosztása V. hó'!J6+'Bérek felosztása VI. hó'!J6</f>
        <v>0</v>
      </c>
      <c r="K6" s="29">
        <f>'Bérekfelosztása I-III hó'!K6+'Bérekfelosztása IV. hó'!K6+'Bérek felosztása V. hó'!K6+'Bérek felosztása VI. hó'!K6</f>
        <v>0</v>
      </c>
      <c r="L6" s="29">
        <f>'Bérekfelosztása I-III hó'!L6+'Bérekfelosztása IV. hó'!L6+'Bérek felosztása V. hó'!L6+'Bérek felosztása VI. hó'!L6</f>
        <v>0</v>
      </c>
      <c r="M6" s="29">
        <f>'Bérekfelosztása I-III hó'!M6+'Bérekfelosztása IV. hó'!M6+'Bérek felosztása V. hó'!M6+'Bérek felosztása VI. hó'!M6</f>
        <v>2040</v>
      </c>
      <c r="N6" s="29">
        <f t="shared" ref="N6:N10" si="0">H6+I6+J6+K6+L6+M6</f>
        <v>2040</v>
      </c>
    </row>
    <row r="7" spans="4:17" x14ac:dyDescent="0.3">
      <c r="D7" s="28" t="s">
        <v>130</v>
      </c>
      <c r="E7" s="29">
        <f>E8+E9+E10</f>
        <v>17</v>
      </c>
      <c r="F7" s="29">
        <f>F8+F9+F10</f>
        <v>40725000</v>
      </c>
      <c r="G7" s="29">
        <f>G8+G9+G10</f>
        <v>17340</v>
      </c>
      <c r="H7" s="29">
        <f t="shared" ref="H7:M7" si="1">H8+H9+H10</f>
        <v>3135</v>
      </c>
      <c r="I7" s="29">
        <f t="shared" si="1"/>
        <v>3170</v>
      </c>
      <c r="J7" s="29">
        <f t="shared" si="1"/>
        <v>3905</v>
      </c>
      <c r="K7" s="29">
        <f t="shared" si="1"/>
        <v>2080</v>
      </c>
      <c r="L7" s="29">
        <f t="shared" si="1"/>
        <v>3570</v>
      </c>
      <c r="M7" s="29">
        <f t="shared" si="1"/>
        <v>1480</v>
      </c>
      <c r="N7" s="29">
        <f t="shared" si="0"/>
        <v>17340</v>
      </c>
      <c r="P7" s="6">
        <f>'Bérekfelosztása I-III hó'!N7+'Bérekfelosztása IV. hó'!N7+'Bérek felosztása V. hó'!N7+'Bérek felosztása VI. hó'!N7</f>
        <v>17340</v>
      </c>
    </row>
    <row r="8" spans="4:17" x14ac:dyDescent="0.3">
      <c r="D8" s="28" t="s">
        <v>131</v>
      </c>
      <c r="E8" s="29">
        <v>6</v>
      </c>
      <c r="F8" s="29">
        <f>'Bérekfelosztása I-III hó'!F8+'Bérekfelosztása IV. hó'!F8+'Bérek felosztása V. hó'!F8+'Bérek felosztása VI. hó'!F8</f>
        <v>16050000</v>
      </c>
      <c r="G8" s="29">
        <f>'Bérekfelosztása I-III hó'!G8+'Bérekfelosztása IV. hó'!G8+'Bérek felosztása V. hó'!G8+'Bérek felosztása VI. hó'!G8</f>
        <v>6120</v>
      </c>
      <c r="H8" s="29">
        <f>'Bérekfelosztása I-III hó'!H8+'Bérekfelosztása IV. hó'!H8+'Bérek felosztása V. hó'!H8+'Bérek felosztása VI. hó'!H8</f>
        <v>1100</v>
      </c>
      <c r="I8" s="29">
        <f>'Bérekfelosztása I-III hó'!I8+'Bérekfelosztása IV. hó'!I8+'Bérek felosztása V. hó'!I8+'Bérek felosztása VI. hó'!I8</f>
        <v>1090</v>
      </c>
      <c r="J8" s="29">
        <f>'Bérekfelosztása I-III hó'!J8+'Bérekfelosztása IV. hó'!J8+'Bérek felosztása V. hó'!J8+'Bérek felosztása VI. hó'!J8</f>
        <v>1390</v>
      </c>
      <c r="K8" s="29">
        <f>'Bérekfelosztása I-III hó'!K8+'Bérekfelosztása IV. hó'!K8+'Bérek felosztása V. hó'!K8+'Bérek felosztása VI. hó'!K8</f>
        <v>710</v>
      </c>
      <c r="L8" s="29">
        <f>'Bérekfelosztása I-III hó'!L8+'Bérekfelosztása IV. hó'!L8+'Bérek felosztása V. hó'!L8+'Bérek felosztása VI. hó'!L8</f>
        <v>1160</v>
      </c>
      <c r="M8" s="29">
        <f>'Bérekfelosztása I-III hó'!M8+'Bérekfelosztása IV. hó'!M8+'Bérek felosztása V. hó'!M8+'Bérek felosztása VI. hó'!M8</f>
        <v>670</v>
      </c>
      <c r="N8" s="29">
        <f t="shared" si="0"/>
        <v>6120</v>
      </c>
      <c r="P8" s="6">
        <f>'Bérekfelosztása I-III hó'!N8+'Bérekfelosztása IV. hó'!N8+'Bérek felosztása V. hó'!N8+'Bérek felosztása VI. hó'!N8</f>
        <v>6120</v>
      </c>
    </row>
    <row r="9" spans="4:17" x14ac:dyDescent="0.3">
      <c r="D9" s="28" t="s">
        <v>132</v>
      </c>
      <c r="E9" s="29">
        <v>7</v>
      </c>
      <c r="F9" s="29">
        <f>'Bérekfelosztása I-III hó'!F9+'Bérekfelosztása IV. hó'!F9+'Bérek felosztása V. hó'!F9+'Bérek felosztása VI. hó'!F9</f>
        <v>15975000</v>
      </c>
      <c r="G9" s="29">
        <f>'Bérekfelosztása I-III hó'!G9+'Bérekfelosztása IV. hó'!G9+'Bérek felosztása V. hó'!G9+'Bérek felosztása VI. hó'!G9</f>
        <v>7140</v>
      </c>
      <c r="H9" s="29">
        <f>'Bérekfelosztása I-III hó'!H9+'Bérekfelosztása IV. hó'!H9+'Bérek felosztása V. hó'!H9+'Bérek felosztása VI. hó'!H9</f>
        <v>1460</v>
      </c>
      <c r="I9" s="29">
        <f>'Bérekfelosztása I-III hó'!I9+'Bérekfelosztása IV. hó'!I9+'Bérek felosztása V. hó'!I9+'Bérek felosztása VI. hó'!I9</f>
        <v>1240</v>
      </c>
      <c r="J9" s="29">
        <f>'Bérekfelosztása I-III hó'!J9+'Bérekfelosztása IV. hó'!J9+'Bérek felosztása V. hó'!J9+'Bérek felosztása VI. hó'!J9</f>
        <v>1870</v>
      </c>
      <c r="K9" s="29">
        <f>'Bérekfelosztása I-III hó'!K9+'Bérekfelosztása IV. hó'!K9+'Bérek felosztása V. hó'!K9+'Bérek felosztása VI. hó'!K9</f>
        <v>775</v>
      </c>
      <c r="L9" s="29">
        <f>'Bérekfelosztása I-III hó'!L9+'Bérekfelosztása IV. hó'!L9+'Bérek felosztása V. hó'!L9+'Bérek felosztása VI. hó'!L9</f>
        <v>1310</v>
      </c>
      <c r="M9" s="29">
        <f>'Bérekfelosztása I-III hó'!M9+'Bérekfelosztása IV. hó'!M9+'Bérek felosztása V. hó'!M9+'Bérek felosztása VI. hó'!M9</f>
        <v>485</v>
      </c>
      <c r="N9" s="29">
        <f t="shared" si="0"/>
        <v>7140</v>
      </c>
      <c r="P9" s="6">
        <f>'Bérekfelosztása I-III hó'!N9+'Bérekfelosztása IV. hó'!N9+'Bérek felosztása V. hó'!N9+'Bérek felosztása VI. hó'!N9</f>
        <v>7140</v>
      </c>
    </row>
    <row r="10" spans="4:17" x14ac:dyDescent="0.3">
      <c r="D10" s="28" t="s">
        <v>133</v>
      </c>
      <c r="E10" s="29">
        <v>4</v>
      </c>
      <c r="F10" s="29">
        <f>'Bérekfelosztása I-III hó'!F10+'Bérekfelosztása IV. hó'!F10+'Bérek felosztása V. hó'!F10+'Bérek felosztása VI. hó'!F10</f>
        <v>8700000</v>
      </c>
      <c r="G10" s="29">
        <f>'Bérekfelosztása I-III hó'!G10+'Bérekfelosztása IV. hó'!G10+'Bérek felosztása V. hó'!G10+'Bérek felosztása VI. hó'!G10</f>
        <v>4080</v>
      </c>
      <c r="H10" s="29">
        <f>'Bérekfelosztása I-III hó'!H10+'Bérekfelosztása IV. hó'!H10+'Bérek felosztása V. hó'!H10+'Bérek felosztása VI. hó'!H10</f>
        <v>575</v>
      </c>
      <c r="I10" s="29">
        <f>'Bérekfelosztása I-III hó'!I10+'Bérekfelosztása IV. hó'!I10+'Bérek felosztása V. hó'!I10+'Bérek felosztása VI. hó'!I10</f>
        <v>840</v>
      </c>
      <c r="J10" s="29">
        <f>'Bérekfelosztása I-III hó'!J10+'Bérekfelosztása IV. hó'!J10+'Bérek felosztása V. hó'!J10+'Bérek felosztása VI. hó'!J10</f>
        <v>645</v>
      </c>
      <c r="K10" s="29">
        <f>'Bérekfelosztása I-III hó'!K10+'Bérekfelosztása IV. hó'!K10+'Bérek felosztása V. hó'!K10+'Bérek felosztása VI. hó'!K10</f>
        <v>595</v>
      </c>
      <c r="L10" s="29">
        <f>'Bérekfelosztása I-III hó'!L10+'Bérekfelosztása IV. hó'!L10+'Bérek felosztása V. hó'!L10+'Bérek felosztása VI. hó'!L10</f>
        <v>1100</v>
      </c>
      <c r="M10" s="29">
        <f>'Bérekfelosztása I-III hó'!M10+'Bérekfelosztása IV. hó'!M10+'Bérek felosztása V. hó'!M10+'Bérek felosztása VI. hó'!M10</f>
        <v>325</v>
      </c>
      <c r="N10" s="29">
        <f t="shared" si="0"/>
        <v>4080</v>
      </c>
      <c r="P10" s="6">
        <f>'Bérekfelosztása I-III hó'!N10+'Bérekfelosztása IV. hó'!N10+'Bérek felosztása V. hó'!N10+'Bérek felosztása VI. hó'!N10</f>
        <v>4080</v>
      </c>
    </row>
    <row r="11" spans="4:17" s="1" customFormat="1" x14ac:dyDescent="0.3">
      <c r="D11" s="30" t="s">
        <v>67</v>
      </c>
      <c r="E11" s="32">
        <f>E5+E6+E7</f>
        <v>22</v>
      </c>
      <c r="F11" s="32">
        <f>F5+F6+F7</f>
        <v>62045000</v>
      </c>
      <c r="G11" s="32">
        <f>G5+G6+G7</f>
        <v>22500</v>
      </c>
      <c r="H11" s="32">
        <f t="shared" ref="H11:N11" si="2">H5+H6+H7</f>
        <v>3135</v>
      </c>
      <c r="I11" s="32">
        <f>I5+I6+I7</f>
        <v>3170</v>
      </c>
      <c r="J11" s="32">
        <f t="shared" si="2"/>
        <v>3905</v>
      </c>
      <c r="K11" s="32">
        <f t="shared" si="2"/>
        <v>2080</v>
      </c>
      <c r="L11" s="32">
        <f t="shared" si="2"/>
        <v>3570</v>
      </c>
      <c r="M11" s="32">
        <f t="shared" si="2"/>
        <v>6640</v>
      </c>
      <c r="N11" s="32">
        <f t="shared" si="2"/>
        <v>22500</v>
      </c>
      <c r="P11" s="6">
        <f>'Bérekfelosztása I-III hó'!N11+'Bérekfelosztása IV. hó'!N11+'Bérek felosztása V. hó'!N11+'Bérek felosztása VI. hó'!N11</f>
        <v>22500</v>
      </c>
    </row>
    <row r="12" spans="4:17" s="1" customFormat="1" x14ac:dyDescent="0.3">
      <c r="D12" s="33" t="s">
        <v>137</v>
      </c>
      <c r="E12" s="32">
        <v>10</v>
      </c>
      <c r="F12" s="32">
        <f>'Bérekfelosztása I-III hó'!F12+'Bérekfelosztása IV. hó'!F12+'Bérek felosztása V. hó'!F12+'Bérek felosztása VI. hó'!F12</f>
        <v>6600000</v>
      </c>
      <c r="G12" s="32">
        <f>'Bérekfelosztása I-III hó'!G12+'Bérekfelosztása IV. hó'!G12+'Bérek felosztása V. hó'!G12+'Bérek felosztása VI. hó'!G12</f>
        <v>10260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7" x14ac:dyDescent="0.3">
      <c r="D15" s="38" t="s">
        <v>153</v>
      </c>
      <c r="E15" s="38"/>
      <c r="F15" s="38"/>
      <c r="G15" s="38"/>
      <c r="H15" s="38"/>
      <c r="I15" s="38"/>
      <c r="J15" s="38"/>
      <c r="K15" s="38"/>
      <c r="L15" s="38"/>
      <c r="M15" s="38"/>
      <c r="N15" s="30"/>
    </row>
    <row r="16" spans="4:17" x14ac:dyDescent="0.3">
      <c r="D16" s="37" t="s">
        <v>119</v>
      </c>
      <c r="E16" s="40" t="s">
        <v>120</v>
      </c>
      <c r="F16" s="40" t="s">
        <v>121</v>
      </c>
      <c r="G16" s="40" t="s">
        <v>122</v>
      </c>
      <c r="H16" s="39" t="s">
        <v>134</v>
      </c>
      <c r="I16" s="39"/>
      <c r="J16" s="39"/>
      <c r="K16" s="39"/>
      <c r="L16" s="39"/>
      <c r="M16" s="39"/>
      <c r="N16" s="37" t="s">
        <v>139</v>
      </c>
    </row>
    <row r="17" spans="4:17" ht="28.8" x14ac:dyDescent="0.3">
      <c r="D17" s="37"/>
      <c r="E17" s="40"/>
      <c r="F17" s="40"/>
      <c r="G17" s="40"/>
      <c r="H17" s="35" t="s">
        <v>123</v>
      </c>
      <c r="I17" s="35" t="s">
        <v>124</v>
      </c>
      <c r="J17" s="35" t="s">
        <v>125</v>
      </c>
      <c r="K17" s="35" t="s">
        <v>126</v>
      </c>
      <c r="L17" s="35" t="s">
        <v>149</v>
      </c>
      <c r="M17" s="35" t="s">
        <v>127</v>
      </c>
      <c r="N17" s="37"/>
      <c r="Q17" s="6">
        <f>'Bérekfelosztása összesítő'!F11+'Bérek felosztása VII.'!F11+'Bérek felosztása VIIII. hó'!F11+'Bérek felosztása IX. hó '!F11</f>
        <v>94190000</v>
      </c>
    </row>
    <row r="18" spans="4:17" x14ac:dyDescent="0.3">
      <c r="D18" s="34" t="s">
        <v>136</v>
      </c>
      <c r="E18" s="35"/>
      <c r="F18" s="35"/>
      <c r="G18" s="35"/>
      <c r="H18" s="35"/>
      <c r="I18" s="35"/>
      <c r="J18" s="35"/>
      <c r="K18" s="35"/>
      <c r="L18" s="35"/>
      <c r="M18" s="35"/>
      <c r="N18" s="34"/>
    </row>
    <row r="19" spans="4:17" x14ac:dyDescent="0.3">
      <c r="D19" s="28" t="s">
        <v>128</v>
      </c>
      <c r="E19" s="29">
        <v>3</v>
      </c>
      <c r="F19" s="29">
        <f>'Bérekfelosztása összesítő'!F5+'Bérek felosztása VII.'!F5+'Bérek felosztása VIIII. hó'!F5+'Bérek felosztása IX. hó '!F5</f>
        <v>24400000</v>
      </c>
      <c r="G19" s="29">
        <f>G5+'Bérek felosztása VII.'!G5+'Bérek felosztása VIIII. hó'!G5+'Bérek felosztása IX. hó '!G5</f>
        <v>4710</v>
      </c>
      <c r="H19" s="29">
        <f>H5+'Bérek felosztása VII.'!H5+'Bérek felosztása VIIII. hó'!H5+'Bérek felosztása IX. hó '!H5</f>
        <v>0</v>
      </c>
      <c r="I19" s="29">
        <f>I5+'Bérek felosztása VII.'!I5+'Bérek felosztása VIIII. hó'!I5+'Bérek felosztása IX. hó '!I5</f>
        <v>0</v>
      </c>
      <c r="J19" s="29">
        <f>J5+'Bérek felosztása VII.'!J5+'Bérek felosztása VIIII. hó'!J5+'Bérek felosztása IX. hó '!J5</f>
        <v>0</v>
      </c>
      <c r="K19" s="29">
        <f>'Bérek felosztása VII.'!K5+'Bérek felosztása VIIII. hó'!K5+'Bérek felosztása IX. hó '!K5</f>
        <v>0</v>
      </c>
      <c r="L19" s="29">
        <f>L5+'Bérek felosztása VII.'!L5+'Bérek felosztása VIIII. hó'!K5+'Bérek felosztása IX. hó '!L5</f>
        <v>0</v>
      </c>
      <c r="M19" s="29">
        <f>M5+'Bérek felosztása VII.'!M5+'Bérek felosztása VIIII. hó'!M5+'Bérek felosztása IX. hó '!M5</f>
        <v>4710</v>
      </c>
      <c r="N19" s="29">
        <f>H19+I19+J19+K19+L19+M19</f>
        <v>4710</v>
      </c>
      <c r="P19" s="6">
        <f>N5+'Bérek felosztása VII.'!N5+'Bérek felosztása VIIII. hó'!N5+'Bérek felosztása IX. hó '!N5</f>
        <v>4710</v>
      </c>
    </row>
    <row r="20" spans="4:17" x14ac:dyDescent="0.3">
      <c r="D20" s="28" t="s">
        <v>129</v>
      </c>
      <c r="E20" s="29">
        <v>2</v>
      </c>
      <c r="F20" s="29">
        <f>'Bérekfelosztása összesítő'!F6+'Bérek felosztása VII.'!F6+'Bérek felosztása VIIII. hó'!F6+'Bérek felosztása IX. hó '!F6</f>
        <v>7540000</v>
      </c>
      <c r="G20" s="29">
        <f>G6+'Bérek felosztása VII.'!G6+'Bérek felosztása VIIII. hó'!G6+'Bérek felosztása IX. hó '!G6</f>
        <v>3060</v>
      </c>
      <c r="H20" s="29">
        <f>H6+'Bérek felosztása VII.'!H6+'Bérek felosztása VIIII. hó'!H6+'Bérek felosztása IX. hó '!H6</f>
        <v>0</v>
      </c>
      <c r="I20" s="29">
        <f>I6+'Bérek felosztása VII.'!I6+'Bérek felosztása VIIII. hó'!I6+'Bérek felosztása IX. hó '!I6</f>
        <v>0</v>
      </c>
      <c r="J20" s="29">
        <f>J6+'Bérek felosztása VII.'!J6+'Bérek felosztása VIIII. hó'!J6+'Bérek felosztása IX. hó '!J6</f>
        <v>0</v>
      </c>
      <c r="K20" s="29">
        <f>'Bérek felosztása VII.'!K6+'Bérek felosztása VIIII. hó'!K6+'Bérek felosztása IX. hó '!K6</f>
        <v>0</v>
      </c>
      <c r="L20" s="29">
        <f>L6+'Bérek felosztása VII.'!L6+'Bérek felosztása VIIII. hó'!K6+'Bérek felosztása IX. hó '!L6</f>
        <v>0</v>
      </c>
      <c r="M20" s="29">
        <f>M6+'Bérek felosztása VII.'!M6+'Bérek felosztása VIIII. hó'!M6+'Bérek felosztása IX. hó '!M6</f>
        <v>3060</v>
      </c>
      <c r="N20" s="29">
        <f t="shared" ref="N20:N24" si="3">H20+I20+J20+K20+L20+M20</f>
        <v>3060</v>
      </c>
      <c r="P20" s="6">
        <f>N6+'Bérek felosztása VII.'!N6+'Bérek felosztása VIIII. hó'!N6+'Bérek felosztása IX. hó '!N6</f>
        <v>3060</v>
      </c>
    </row>
    <row r="21" spans="4:17" x14ac:dyDescent="0.3">
      <c r="D21" s="28" t="s">
        <v>130</v>
      </c>
      <c r="E21" s="29">
        <f>E22+E23+E24</f>
        <v>17</v>
      </c>
      <c r="F21" s="29">
        <f>F22+F23+F24</f>
        <v>62250000</v>
      </c>
      <c r="G21" s="29">
        <f>G22+G23+G24</f>
        <v>26010</v>
      </c>
      <c r="H21" s="29">
        <f t="shared" ref="H21:M21" si="4">H22+H23+H24</f>
        <v>4470</v>
      </c>
      <c r="I21" s="29">
        <f t="shared" si="4"/>
        <v>4550</v>
      </c>
      <c r="J21" s="29">
        <f t="shared" si="4"/>
        <v>5615</v>
      </c>
      <c r="K21" s="29">
        <f t="shared" si="4"/>
        <v>3310</v>
      </c>
      <c r="L21" s="29">
        <f t="shared" si="4"/>
        <v>5820</v>
      </c>
      <c r="M21" s="29">
        <f t="shared" si="4"/>
        <v>2245</v>
      </c>
      <c r="N21" s="29">
        <f t="shared" si="3"/>
        <v>26010</v>
      </c>
      <c r="P21" s="6">
        <f>P24+P23+P22</f>
        <v>26010</v>
      </c>
    </row>
    <row r="22" spans="4:17" x14ac:dyDescent="0.3">
      <c r="D22" s="28" t="s">
        <v>131</v>
      </c>
      <c r="E22" s="29">
        <v>6</v>
      </c>
      <c r="F22" s="29">
        <f>'Bérekfelosztása összesítő'!F8+'Bérek felosztása VII.'!F8+'Bérek felosztása VIIII. hó'!F8+'Bérek felosztása IX. hó '!F8</f>
        <v>24900000</v>
      </c>
      <c r="G22" s="29">
        <f>G8+'Bérek felosztása VII.'!G8+'Bérek felosztása VIIII. hó'!G8+'Bérek felosztása IX. hó '!G8</f>
        <v>9180</v>
      </c>
      <c r="H22" s="29">
        <f>H8+'Bérek felosztása VII.'!H8+'Bérek felosztása VIIII. hó'!H8+'Bérek felosztása IX. hó '!H8</f>
        <v>1550</v>
      </c>
      <c r="I22" s="29">
        <f>I8+'Bérek felosztása VII.'!I8+'Bérek felosztása VIIII. hó'!I8+'Bérek felosztása IX. hó '!I8</f>
        <v>1480</v>
      </c>
      <c r="J22" s="29">
        <f>J8+'Bérek felosztása VII.'!J8+'Bérek felosztása VIIII. hó'!J8+'Bérek felosztása IX. hó '!J8</f>
        <v>1930</v>
      </c>
      <c r="K22" s="29">
        <f>K8+'Bérek felosztása VII.'!K8+'Bérek felosztása VIIII. hó'!K8+'Bérek felosztása IX. hó '!K8</f>
        <v>1370</v>
      </c>
      <c r="L22" s="29">
        <f>L8+'Bérek felosztása VII.'!L8+'Bérek felosztása VIIII. hó'!L8+'Bérek felosztása IX. hó '!L8</f>
        <v>1910</v>
      </c>
      <c r="M22" s="29">
        <f>M8+'Bérek felosztása VII.'!M8+'Bérek felosztása VIIII. hó'!M8+'Bérek felosztása IX. hó '!M8</f>
        <v>940</v>
      </c>
      <c r="N22" s="29">
        <f t="shared" si="3"/>
        <v>9180</v>
      </c>
      <c r="P22" s="6">
        <f>N8+'Bérek felosztása VII.'!N8+'Bérek felosztása VIIII. hó'!N8+'Bérek felosztása IX. hó '!N8</f>
        <v>9180</v>
      </c>
    </row>
    <row r="23" spans="4:17" x14ac:dyDescent="0.3">
      <c r="D23" s="28" t="s">
        <v>132</v>
      </c>
      <c r="E23" s="29">
        <v>7</v>
      </c>
      <c r="F23" s="29">
        <f>'Bérekfelosztása összesítő'!F9+'Bérek felosztása VII.'!F9+'Bérek felosztása VIIII. hó'!F9+'Bérek felosztása IX. hó '!F9</f>
        <v>24450000</v>
      </c>
      <c r="G23" s="29">
        <f>G9+'Bérek felosztása VII.'!G9+'Bérek felosztása VIIII. hó'!G9+'Bérek felosztása IX. hó '!G9</f>
        <v>10710</v>
      </c>
      <c r="H23" s="29">
        <f>H9+'Bérek felosztása VII.'!H9+'Bérek felosztása VIIII. hó'!H9+'Bérek felosztása IX. hó '!H9</f>
        <v>2120</v>
      </c>
      <c r="I23" s="29">
        <f>I9+'Bérek felosztása VII.'!I9+'Bérek felosztása VIIII. hó'!I9+'Bérek felosztása IX. hó '!I9</f>
        <v>1690</v>
      </c>
      <c r="J23" s="29">
        <f>J9+'Bérek felosztása VII.'!J9+'Bérek felosztása VIIII. hó'!J9+'Bérek felosztása IX. hó '!J9</f>
        <v>2770</v>
      </c>
      <c r="K23" s="29">
        <f>K9+'Bérek felosztása VII.'!K9+'Bérek felosztása VIIII. hó'!K9+'Bérek felosztása IX. hó '!K9</f>
        <v>1150</v>
      </c>
      <c r="L23" s="29">
        <f>L9+'Bérek felosztása VII.'!L9+'Bérek felosztása VIIII. hó'!L9+'Bérek felosztása IX. hó '!L9</f>
        <v>2210</v>
      </c>
      <c r="M23" s="29">
        <f>M9+'Bérek felosztása VII.'!M9+'Bérek felosztása VIIII. hó'!M9+'Bérek felosztása IX. hó '!M9</f>
        <v>770</v>
      </c>
      <c r="N23" s="29">
        <f t="shared" si="3"/>
        <v>10710</v>
      </c>
      <c r="P23" s="6">
        <f>N9+'Bérek felosztása VII.'!N9+'Bérek felosztása VIIII. hó'!N9+'Bérek felosztása IX. hó '!N9</f>
        <v>10710</v>
      </c>
    </row>
    <row r="24" spans="4:17" x14ac:dyDescent="0.3">
      <c r="D24" s="28" t="s">
        <v>133</v>
      </c>
      <c r="E24" s="29">
        <v>4</v>
      </c>
      <c r="F24" s="29">
        <f>'Bérekfelosztása összesítő'!F10+'Bérek felosztása VII.'!F10+'Bérek felosztása VIIII. hó'!F10+'Bérek felosztása IX. hó '!F10</f>
        <v>12900000</v>
      </c>
      <c r="G24" s="29">
        <f>G10+'Bérek felosztása VII.'!G10+'Bérek felosztása VIIII. hó'!G10+'Bérek felosztása IX. hó '!G10</f>
        <v>6120</v>
      </c>
      <c r="H24" s="29">
        <f>H10+'Bérek felosztása VII.'!H10+'Bérek felosztása VIIII. hó'!H10+'Bérek felosztása IX. hó '!H10</f>
        <v>800</v>
      </c>
      <c r="I24" s="29">
        <f>I10+'Bérek felosztása VII.'!I10+'Bérek felosztása VIIII. hó'!I10+'Bérek felosztása IX. hó '!I10</f>
        <v>1380</v>
      </c>
      <c r="J24" s="29">
        <f>J10+'Bérek felosztása VII.'!J10+'Bérek felosztása VIIII. hó'!J10+'Bérek felosztása IX. hó '!J10</f>
        <v>915</v>
      </c>
      <c r="K24" s="29">
        <f>K10+'Bérek felosztása VII.'!K10+'Bérek felosztása VIIII. hó'!K10+'Bérek felosztása IX. hó '!K10</f>
        <v>790</v>
      </c>
      <c r="L24" s="29">
        <f>L10+'Bérek felosztása VII.'!L10+'Bérek felosztása VIIII. hó'!L10+'Bérek felosztása IX. hó '!L10</f>
        <v>1700</v>
      </c>
      <c r="M24" s="29">
        <f>M10+'Bérek felosztása VII.'!M10+'Bérek felosztása VIIII. hó'!M10+'Bérek felosztása IX. hó '!M10</f>
        <v>535</v>
      </c>
      <c r="N24" s="29">
        <f t="shared" si="3"/>
        <v>6120</v>
      </c>
      <c r="P24" s="6">
        <f>N10+'Bérek felosztása VII.'!N10+'Bérek felosztása VIIII. hó'!N10+'Bérek felosztása IX. hó '!N10</f>
        <v>6120</v>
      </c>
    </row>
    <row r="25" spans="4:17" x14ac:dyDescent="0.3">
      <c r="D25" s="30" t="s">
        <v>67</v>
      </c>
      <c r="E25" s="32">
        <f>E19+E20+E21</f>
        <v>22</v>
      </c>
      <c r="F25" s="32">
        <f>F19+F20+F21</f>
        <v>94190000</v>
      </c>
      <c r="G25" s="32">
        <f>G19+G20+G21</f>
        <v>33780</v>
      </c>
      <c r="H25" s="32">
        <f t="shared" ref="H25:N25" si="5">H19+H20+H21</f>
        <v>4470</v>
      </c>
      <c r="I25" s="32">
        <f t="shared" si="5"/>
        <v>4550</v>
      </c>
      <c r="J25" s="32">
        <f t="shared" si="5"/>
        <v>5615</v>
      </c>
      <c r="K25" s="32">
        <f t="shared" si="5"/>
        <v>3310</v>
      </c>
      <c r="L25" s="32">
        <f t="shared" si="5"/>
        <v>5820</v>
      </c>
      <c r="M25" s="32">
        <f t="shared" si="5"/>
        <v>10015</v>
      </c>
      <c r="N25" s="32">
        <f t="shared" si="5"/>
        <v>33780</v>
      </c>
      <c r="P25" s="6">
        <f>P19+P20+P21</f>
        <v>33780</v>
      </c>
    </row>
    <row r="26" spans="4:17" x14ac:dyDescent="0.3">
      <c r="D26" s="33" t="s">
        <v>137</v>
      </c>
      <c r="E26" s="32">
        <v>10</v>
      </c>
      <c r="F26" s="32">
        <f>F12+'Bérek felosztása VII.'!F12+'Bérek felosztása VIIII. hó'!F12+'Bérek felosztása IX. hó '!F12</f>
        <v>9900000</v>
      </c>
      <c r="G26" s="32">
        <f>G12+'Bérek felosztása VII.'!G12+'Bérek felosztása VIIII. hó'!G12+'Bérek felosztása IX. hó '!G12</f>
        <v>15390</v>
      </c>
      <c r="H26" s="32" t="s">
        <v>138</v>
      </c>
      <c r="I26" s="32" t="s">
        <v>138</v>
      </c>
      <c r="J26" s="32" t="s">
        <v>138</v>
      </c>
      <c r="K26" s="32" t="s">
        <v>138</v>
      </c>
      <c r="L26" s="32" t="s">
        <v>138</v>
      </c>
      <c r="M26" s="32" t="s">
        <v>138</v>
      </c>
      <c r="N26" s="30"/>
    </row>
    <row r="28" spans="4:17" x14ac:dyDescent="0.3">
      <c r="H28" s="6">
        <f>H11+'Bérek felosztása VII.'!H11+'Bérek felosztása VIIII. hó'!H11+'Bérek felosztása IX. hó '!H11</f>
        <v>4470</v>
      </c>
      <c r="I28" s="6">
        <f>I11+'Bérek felosztása VII.'!I11+'Bérek felosztása VIIII. hó'!I11+'Bérek felosztása IX. hó '!I11</f>
        <v>4550</v>
      </c>
      <c r="J28" s="6">
        <f>J11+'Bérek felosztása VII.'!J11+'Bérek felosztása VIIII. hó'!J11+'Bérek felosztása IX. hó '!J11</f>
        <v>5615</v>
      </c>
      <c r="K28" s="6">
        <f>K11+'Bérek felosztása VII.'!K11+'Bérek felosztása VIIII. hó'!K11+'Bérek felosztása IX. hó '!K11</f>
        <v>3310</v>
      </c>
      <c r="L28" s="6">
        <f>L11+'Bérek felosztása VII.'!L11+'Bérek felosztása VIIII. hó'!L11+'Bérek felosztása IX. hó '!L11</f>
        <v>5820</v>
      </c>
    </row>
    <row r="32" spans="4:17" x14ac:dyDescent="0.3">
      <c r="D32" s="38" t="s">
        <v>154</v>
      </c>
      <c r="E32" s="38"/>
      <c r="F32" s="38"/>
      <c r="G32" s="38"/>
      <c r="H32" s="38"/>
      <c r="I32" s="38"/>
      <c r="J32" s="38"/>
      <c r="K32" s="38"/>
      <c r="L32" s="38"/>
      <c r="M32" s="38"/>
      <c r="N32" s="30"/>
    </row>
    <row r="33" spans="4:17" x14ac:dyDescent="0.3">
      <c r="D33" s="37" t="s">
        <v>119</v>
      </c>
      <c r="E33" s="40" t="s">
        <v>120</v>
      </c>
      <c r="F33" s="40" t="s">
        <v>121</v>
      </c>
      <c r="G33" s="40" t="s">
        <v>122</v>
      </c>
      <c r="H33" s="39" t="s">
        <v>134</v>
      </c>
      <c r="I33" s="39"/>
      <c r="J33" s="39"/>
      <c r="K33" s="39"/>
      <c r="L33" s="39"/>
      <c r="M33" s="39"/>
      <c r="N33" s="37" t="s">
        <v>139</v>
      </c>
    </row>
    <row r="34" spans="4:17" ht="28.8" x14ac:dyDescent="0.3">
      <c r="D34" s="37"/>
      <c r="E34" s="40"/>
      <c r="F34" s="40"/>
      <c r="G34" s="40"/>
      <c r="H34" s="35" t="s">
        <v>123</v>
      </c>
      <c r="I34" s="35" t="s">
        <v>124</v>
      </c>
      <c r="J34" s="35" t="s">
        <v>125</v>
      </c>
      <c r="K34" s="35" t="s">
        <v>126</v>
      </c>
      <c r="L34" s="35" t="s">
        <v>149</v>
      </c>
      <c r="M34" s="35" t="s">
        <v>127</v>
      </c>
      <c r="N34" s="37"/>
      <c r="Q34" s="6">
        <f>F25+'Bérek felosztása X. hó'!F11+'Bérekfelosztása XI. hó'!F11+'Bérekfelosztása XII. hó'!F11</f>
        <v>126335000</v>
      </c>
    </row>
    <row r="35" spans="4:17" x14ac:dyDescent="0.3">
      <c r="D35" s="34" t="s">
        <v>136</v>
      </c>
      <c r="E35" s="35"/>
      <c r="F35" s="35"/>
      <c r="G35" s="35"/>
      <c r="H35" s="35"/>
      <c r="I35" s="35"/>
      <c r="J35" s="35"/>
      <c r="K35" s="35"/>
      <c r="L35" s="35"/>
      <c r="M35" s="35"/>
      <c r="N35" s="34"/>
    </row>
    <row r="36" spans="4:17" x14ac:dyDescent="0.3">
      <c r="D36" s="28" t="s">
        <v>128</v>
      </c>
      <c r="E36" s="29">
        <v>3</v>
      </c>
      <c r="F36" s="29">
        <f>F19+'Bérek felosztása X. hó'!F5+'Bérekfelosztása XI. hó'!F5+'Bérekfelosztása XII. hó'!F5</f>
        <v>32500000</v>
      </c>
      <c r="G36" s="29">
        <f>G19+'Bérek felosztása X. hó'!G5+'Bérekfelosztása XI. hó'!G5+'Bérekfelosztása XII. hó'!G5</f>
        <v>6300</v>
      </c>
      <c r="H36" s="29">
        <f>H19+'Bérek felosztása X. hó'!H5+'Bérekfelosztása XI. hó'!H5+'Bérekfelosztása XII. hó'!H5</f>
        <v>0</v>
      </c>
      <c r="I36" s="29">
        <f>I19+'Bérek felosztása X. hó'!I5+'Bérekfelosztása XI. hó'!I5+'Bérekfelosztása XII. hó'!I5</f>
        <v>0</v>
      </c>
      <c r="J36" s="29">
        <f>J19+'Bérek felosztása X. hó'!J5+'Bérekfelosztása XI. hó'!J5+'Bérekfelosztása XII. hó'!J5</f>
        <v>0</v>
      </c>
      <c r="K36" s="29">
        <f>K19+'Bérek felosztása X. hó'!K5+'Bérekfelosztása XI. hó'!K5+'Bérekfelosztása XII. hó'!K5</f>
        <v>0</v>
      </c>
      <c r="L36" s="29">
        <f>L19+'Bérek felosztása X. hó'!L5+'Bérekfelosztása XI. hó'!L5+'Bérekfelosztása XII. hó'!L5</f>
        <v>0</v>
      </c>
      <c r="M36" s="29">
        <f>M19+'Bérek felosztása X. hó'!M5+'Bérekfelosztása XI. hó'!M5+'Bérekfelosztása XII. hó'!M5</f>
        <v>6300</v>
      </c>
      <c r="N36" s="29">
        <f>H36+I36+J36+K36+L36+M36</f>
        <v>6300</v>
      </c>
      <c r="P36" s="6">
        <f>N19+'Bérek felosztása X. hó'!N5+'Bérekfelosztása XI. hó'!N5+'Bérekfelosztása XII. hó'!N5</f>
        <v>6300</v>
      </c>
    </row>
    <row r="37" spans="4:17" x14ac:dyDescent="0.3">
      <c r="D37" s="28" t="s">
        <v>129</v>
      </c>
      <c r="E37" s="29">
        <v>2</v>
      </c>
      <c r="F37" s="29">
        <f>F20+'Bérek felosztása X. hó'!F6+'Bérekfelosztása XI. hó'!F6+'Bérekfelosztása XII. hó'!F6</f>
        <v>10060000</v>
      </c>
      <c r="G37" s="29">
        <f>G20+'Bérek felosztása X. hó'!G6+'Bérekfelosztása XI. hó'!G6+'Bérekfelosztása XII. hó'!G6</f>
        <v>4080</v>
      </c>
      <c r="H37" s="29">
        <f>H20+'Bérek felosztása X. hó'!H6+'Bérekfelosztása XI. hó'!H6+'Bérekfelosztása XII. hó'!H6</f>
        <v>0</v>
      </c>
      <c r="I37" s="29">
        <f>I20+'Bérek felosztása X. hó'!I6+'Bérekfelosztása XI. hó'!I6+'Bérekfelosztása XII. hó'!I6</f>
        <v>0</v>
      </c>
      <c r="J37" s="29">
        <f>J20+'Bérek felosztása X. hó'!J6+'Bérekfelosztása XI. hó'!J6+'Bérekfelosztása XII. hó'!J6</f>
        <v>0</v>
      </c>
      <c r="K37" s="29">
        <f>K20+'Bérek felosztása X. hó'!K6+'Bérekfelosztása XI. hó'!K6+'Bérekfelosztása XII. hó'!K6</f>
        <v>0</v>
      </c>
      <c r="L37" s="29">
        <f>L20+'Bérek felosztása X. hó'!L6+'Bérekfelosztása XI. hó'!L6+'Bérekfelosztása XII. hó'!L6</f>
        <v>0</v>
      </c>
      <c r="M37" s="29">
        <f>M20+'Bérek felosztása X. hó'!M6+'Bérekfelosztása XI. hó'!M6+'Bérekfelosztása XII. hó'!M6</f>
        <v>4080</v>
      </c>
      <c r="N37" s="29">
        <f t="shared" ref="N37:N41" si="6">H37+I37+J37+K37+L37+M37</f>
        <v>4080</v>
      </c>
      <c r="P37" s="6">
        <f>N20+'Bérek felosztása X. hó'!N6+'Bérekfelosztása XI. hó'!N6+'Bérekfelosztása XII. hó'!N6</f>
        <v>4080</v>
      </c>
    </row>
    <row r="38" spans="4:17" x14ac:dyDescent="0.3">
      <c r="D38" s="28" t="s">
        <v>130</v>
      </c>
      <c r="E38" s="29">
        <f>E39+E40+E41</f>
        <v>17</v>
      </c>
      <c r="F38" s="29">
        <f>F39+F40+F41</f>
        <v>83775000</v>
      </c>
      <c r="G38" s="29">
        <f>G39+G40+G41</f>
        <v>34680</v>
      </c>
      <c r="H38" s="29">
        <f t="shared" ref="H38:M38" si="7">H39+H40+H41</f>
        <v>5805</v>
      </c>
      <c r="I38" s="29">
        <f t="shared" si="7"/>
        <v>5930</v>
      </c>
      <c r="J38" s="29">
        <f t="shared" si="7"/>
        <v>7325</v>
      </c>
      <c r="K38" s="29">
        <f t="shared" si="7"/>
        <v>4540</v>
      </c>
      <c r="L38" s="29">
        <f t="shared" si="7"/>
        <v>8070</v>
      </c>
      <c r="M38" s="29">
        <f t="shared" si="7"/>
        <v>3010</v>
      </c>
      <c r="N38" s="29">
        <f t="shared" si="6"/>
        <v>34680</v>
      </c>
      <c r="P38" s="6">
        <f>P39+P40+P41</f>
        <v>34680</v>
      </c>
    </row>
    <row r="39" spans="4:17" x14ac:dyDescent="0.3">
      <c r="D39" s="28" t="s">
        <v>131</v>
      </c>
      <c r="E39" s="29">
        <v>6</v>
      </c>
      <c r="F39" s="29">
        <f>F22+'Bérek felosztása X. hó'!F8+'Bérekfelosztása XI. hó'!F8+'Bérekfelosztása XII. hó'!F8</f>
        <v>33750000</v>
      </c>
      <c r="G39" s="29">
        <f>G22+'Bérek felosztása X. hó'!G8+'Bérekfelosztása XI. hó'!G8+'Bérekfelosztása XII. hó'!G8</f>
        <v>12240</v>
      </c>
      <c r="H39" s="29">
        <f>H22+'Bérek felosztása X. hó'!H8+'Bérekfelosztása XI. hó'!H8+'Bérekfelosztása XII. hó'!H8</f>
        <v>2000</v>
      </c>
      <c r="I39" s="29">
        <f>I22+'Bérek felosztása X. hó'!I8+'Bérekfelosztása XI. hó'!I8+'Bérekfelosztása XII. hó'!I8</f>
        <v>1870</v>
      </c>
      <c r="J39" s="29">
        <f>J22+'Bérek felosztása X. hó'!J8+'Bérekfelosztása XI. hó'!J8+'Bérekfelosztása XII. hó'!J8</f>
        <v>2470</v>
      </c>
      <c r="K39" s="29">
        <f>K22+'Bérek felosztása X. hó'!K8+'Bérekfelosztása XI. hó'!K8+'Bérekfelosztása XII. hó'!K8</f>
        <v>2030</v>
      </c>
      <c r="L39" s="29">
        <f>L22+'Bérek felosztása X. hó'!L8+'Bérekfelosztása XI. hó'!L8+'Bérekfelosztása XII. hó'!L8</f>
        <v>2660</v>
      </c>
      <c r="M39" s="29">
        <f>M22+'Bérek felosztása X. hó'!M8+'Bérekfelosztása XI. hó'!M8+'Bérekfelosztása XII. hó'!M8</f>
        <v>1210</v>
      </c>
      <c r="N39" s="29">
        <f t="shared" si="6"/>
        <v>12240</v>
      </c>
      <c r="P39" s="6">
        <f>N22+'Bérek felosztása X. hó'!N8+'Bérekfelosztása XI. hó'!N8+'Bérekfelosztása XII. hó'!N8</f>
        <v>12240</v>
      </c>
    </row>
    <row r="40" spans="4:17" x14ac:dyDescent="0.3">
      <c r="D40" s="28" t="s">
        <v>132</v>
      </c>
      <c r="E40" s="29">
        <v>7</v>
      </c>
      <c r="F40" s="29">
        <f>F23+'Bérek felosztása X. hó'!F9+'Bérekfelosztása XI. hó'!F9+'Bérekfelosztása XII. hó'!F9</f>
        <v>32925000</v>
      </c>
      <c r="G40" s="29">
        <f>G23+'Bérek felosztása X. hó'!G9+'Bérekfelosztása XI. hó'!G9+'Bérekfelosztása XII. hó'!G9</f>
        <v>14280</v>
      </c>
      <c r="H40" s="29">
        <f>H23+'Bérek felosztása X. hó'!H9+'Bérekfelosztása XI. hó'!H9+'Bérekfelosztása XII. hó'!H9</f>
        <v>2780</v>
      </c>
      <c r="I40" s="29">
        <f>I23+'Bérek felosztása X. hó'!I9+'Bérekfelosztása XI. hó'!I9+'Bérekfelosztása XII. hó'!I9</f>
        <v>2140</v>
      </c>
      <c r="J40" s="29">
        <f>J23+'Bérek felosztása X. hó'!J9+'Bérekfelosztása XI. hó'!J9+'Bérekfelosztása XII. hó'!J9</f>
        <v>3670</v>
      </c>
      <c r="K40" s="29">
        <f>K23+'Bérek felosztása X. hó'!K9+'Bérekfelosztása XI. hó'!K9+'Bérekfelosztása XII. hó'!K9</f>
        <v>1525</v>
      </c>
      <c r="L40" s="29">
        <f>L23+'Bérek felosztása X. hó'!L9+'Bérekfelosztása XI. hó'!L9+'Bérekfelosztása XII. hó'!L9</f>
        <v>3110</v>
      </c>
      <c r="M40" s="29">
        <f>M23+'Bérek felosztása X. hó'!M9+'Bérekfelosztása XI. hó'!M9+'Bérekfelosztása XII. hó'!M9</f>
        <v>1055</v>
      </c>
      <c r="N40" s="29">
        <f t="shared" si="6"/>
        <v>14280</v>
      </c>
      <c r="P40" s="6">
        <f>N23+'Bérek felosztása X. hó'!N9+'Bérekfelosztása XI. hó'!N9+'Bérekfelosztása XII. hó'!N9</f>
        <v>14280</v>
      </c>
    </row>
    <row r="41" spans="4:17" x14ac:dyDescent="0.3">
      <c r="D41" s="28" t="s">
        <v>133</v>
      </c>
      <c r="E41" s="29">
        <v>4</v>
      </c>
      <c r="F41" s="29">
        <f>F24+'Bérek felosztása X. hó'!F10+'Bérekfelosztása XI. hó'!F10+'Bérekfelosztása XII. hó'!F10</f>
        <v>17100000</v>
      </c>
      <c r="G41" s="29">
        <f>G24+'Bérek felosztása X. hó'!G10+'Bérekfelosztása XI. hó'!G10+'Bérekfelosztása XII. hó'!G10</f>
        <v>8160</v>
      </c>
      <c r="H41" s="29">
        <f>H24+'Bérek felosztása X. hó'!H10+'Bérekfelosztása XI. hó'!H10+'Bérekfelosztása XII. hó'!H10</f>
        <v>1025</v>
      </c>
      <c r="I41" s="29">
        <f>I24+'Bérek felosztása X. hó'!I10+'Bérekfelosztása XI. hó'!I10+'Bérekfelosztása XII. hó'!I10</f>
        <v>1920</v>
      </c>
      <c r="J41" s="29">
        <f>J24+'Bérek felosztása X. hó'!J10+'Bérekfelosztása XI. hó'!J10+'Bérekfelosztása XII. hó'!J10</f>
        <v>1185</v>
      </c>
      <c r="K41" s="29">
        <f>K24+'Bérek felosztása X. hó'!K10+'Bérekfelosztása XI. hó'!K10+'Bérekfelosztása XII. hó'!K10</f>
        <v>985</v>
      </c>
      <c r="L41" s="29">
        <f>L24+'Bérek felosztása X. hó'!L10+'Bérekfelosztása XI. hó'!L10+'Bérekfelosztása XII. hó'!L10</f>
        <v>2300</v>
      </c>
      <c r="M41" s="29">
        <f>M24+'Bérek felosztása X. hó'!M10+'Bérekfelosztása XI. hó'!M10+'Bérekfelosztása XII. hó'!M10</f>
        <v>745</v>
      </c>
      <c r="N41" s="29">
        <f t="shared" si="6"/>
        <v>8160</v>
      </c>
      <c r="P41" s="6">
        <f>N24+'Bérek felosztása X. hó'!N10+'Bérekfelosztása XI. hó'!N10+'Bérekfelosztása XII. hó'!N10</f>
        <v>8160</v>
      </c>
    </row>
    <row r="42" spans="4:17" x14ac:dyDescent="0.3">
      <c r="D42" s="30" t="s">
        <v>67</v>
      </c>
      <c r="E42" s="32">
        <f>E36+E37+E38</f>
        <v>22</v>
      </c>
      <c r="F42" s="32">
        <f>F36+F37+F38</f>
        <v>126335000</v>
      </c>
      <c r="G42" s="32">
        <f>G36+G37+G38</f>
        <v>45060</v>
      </c>
      <c r="H42" s="32">
        <f t="shared" ref="H42:N42" si="8">H36+H37+H38</f>
        <v>5805</v>
      </c>
      <c r="I42" s="32">
        <f t="shared" si="8"/>
        <v>5930</v>
      </c>
      <c r="J42" s="32">
        <f t="shared" si="8"/>
        <v>7325</v>
      </c>
      <c r="K42" s="32">
        <f t="shared" si="8"/>
        <v>4540</v>
      </c>
      <c r="L42" s="32">
        <f t="shared" si="8"/>
        <v>8070</v>
      </c>
      <c r="M42" s="32">
        <f t="shared" si="8"/>
        <v>13390</v>
      </c>
      <c r="N42" s="32">
        <f t="shared" si="8"/>
        <v>45060</v>
      </c>
      <c r="P42" s="6">
        <f>P36+P37+P38</f>
        <v>45060</v>
      </c>
    </row>
    <row r="43" spans="4:17" x14ac:dyDescent="0.3">
      <c r="D43" s="33" t="s">
        <v>137</v>
      </c>
      <c r="E43" s="32">
        <v>10</v>
      </c>
      <c r="F43" s="32">
        <f>F26+'Bérek felosztása X. hó'!F12+'Bérekfelosztása XI. hó'!F12+'Bérekfelosztása XII. hó'!F12</f>
        <v>13200000</v>
      </c>
      <c r="G43" s="32">
        <f>G26+'Bérek felosztása X. hó'!G12+'Bérekfelosztása XI. hó'!G12+'Bérekfelosztása XII. hó'!G12</f>
        <v>20520</v>
      </c>
      <c r="H43" s="32" t="s">
        <v>138</v>
      </c>
      <c r="I43" s="32" t="s">
        <v>138</v>
      </c>
      <c r="J43" s="32" t="s">
        <v>138</v>
      </c>
      <c r="K43" s="32" t="s">
        <v>138</v>
      </c>
      <c r="L43" s="32" t="s">
        <v>138</v>
      </c>
      <c r="M43" s="32" t="s">
        <v>138</v>
      </c>
      <c r="N43" s="30"/>
    </row>
    <row r="46" spans="4:17" x14ac:dyDescent="0.3">
      <c r="F46" s="6">
        <f>F25+'Bérek felosztása X. hó'!F11+'Bérekfelosztása XI. hó'!F11+'Bérekfelosztása XII. hó'!F11</f>
        <v>126335000</v>
      </c>
    </row>
  </sheetData>
  <mergeCells count="21">
    <mergeCell ref="N2:N3"/>
    <mergeCell ref="D1:M1"/>
    <mergeCell ref="D2:D3"/>
    <mergeCell ref="E2:E3"/>
    <mergeCell ref="F2:F3"/>
    <mergeCell ref="G2:G3"/>
    <mergeCell ref="H2:M2"/>
    <mergeCell ref="D15:M15"/>
    <mergeCell ref="D16:D17"/>
    <mergeCell ref="E16:E17"/>
    <mergeCell ref="F16:F17"/>
    <mergeCell ref="G16:G17"/>
    <mergeCell ref="H16:M16"/>
    <mergeCell ref="N16:N17"/>
    <mergeCell ref="D32:M32"/>
    <mergeCell ref="D33:D34"/>
    <mergeCell ref="E33:E34"/>
    <mergeCell ref="F33:F34"/>
    <mergeCell ref="G33:G34"/>
    <mergeCell ref="H33:M33"/>
    <mergeCell ref="N33:N3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2"/>
  <sheetViews>
    <sheetView topLeftCell="A19" zoomScale="60" zoomScaleNormal="60" workbookViewId="0">
      <selection activeCell="A53" sqref="A53:XFD53"/>
    </sheetView>
  </sheetViews>
  <sheetFormatPr defaultRowHeight="14.4" x14ac:dyDescent="0.3"/>
  <cols>
    <col min="2" max="2" width="36.33203125" style="12" customWidth="1"/>
    <col min="3" max="3" width="12.6640625" style="6" customWidth="1"/>
    <col min="4" max="4" width="8.6640625" style="6" customWidth="1"/>
    <col min="5" max="5" width="8.88671875" style="6"/>
    <col min="6" max="6" width="13" style="9" customWidth="1"/>
    <col min="7" max="8" width="8.88671875" style="6"/>
    <col min="9" max="9" width="11" style="6" customWidth="1"/>
    <col min="10" max="10" width="10.44140625" style="9" customWidth="1"/>
    <col min="11" max="12" width="8.88671875" style="6"/>
    <col min="13" max="13" width="8.5546875" style="6" customWidth="1"/>
    <col min="14" max="14" width="8.88671875" style="9"/>
    <col min="15" max="16" width="8.88671875" style="6"/>
    <col min="17" max="17" width="8.88671875" style="6" customWidth="1"/>
    <col min="18" max="18" width="8.88671875" style="9" customWidth="1"/>
    <col min="19" max="20" width="8.88671875" style="6" customWidth="1"/>
    <col min="21" max="21" width="10.44140625" style="6" customWidth="1"/>
    <col min="22" max="22" width="8.88671875" style="9" customWidth="1"/>
    <col min="23" max="25" width="8.88671875" style="6"/>
    <col min="26" max="26" width="8.88671875" style="9"/>
    <col min="27" max="28" width="8.88671875" style="6"/>
    <col min="29" max="29" width="10.77734375" style="6" customWidth="1"/>
    <col min="30" max="30" width="12.5546875" style="9" customWidth="1"/>
    <col min="31" max="32" width="8.88671875" style="6"/>
    <col min="33" max="33" width="9.77734375" style="6" customWidth="1"/>
    <col min="34" max="34" width="12.5546875" style="9" bestFit="1" customWidth="1"/>
    <col min="35" max="36" width="8.88671875" style="6"/>
    <col min="37" max="37" width="11.88671875" style="6" customWidth="1"/>
    <col min="38" max="38" width="8.88671875" style="9"/>
    <col min="39" max="39" width="8.88671875" style="6"/>
    <col min="40" max="40" width="10.5546875" style="23" customWidth="1"/>
    <col min="41" max="41" width="11.33203125" style="9" customWidth="1"/>
  </cols>
  <sheetData>
    <row r="1" spans="1:41" ht="18" x14ac:dyDescent="0.35">
      <c r="A1" s="19" t="s">
        <v>99</v>
      </c>
      <c r="B1" s="11"/>
      <c r="C1" s="16"/>
      <c r="D1" s="16"/>
      <c r="E1" s="16"/>
      <c r="F1" s="19"/>
      <c r="G1" s="16"/>
      <c r="H1" s="16"/>
      <c r="I1" s="16"/>
      <c r="J1" s="17"/>
      <c r="K1" s="16"/>
      <c r="L1" s="16"/>
      <c r="M1" s="16"/>
      <c r="N1" s="17"/>
      <c r="O1" s="16"/>
      <c r="P1" s="16"/>
      <c r="Q1" s="16"/>
      <c r="R1" s="17"/>
      <c r="S1" s="16"/>
      <c r="T1" s="16"/>
      <c r="U1" s="16"/>
      <c r="V1" s="17"/>
      <c r="W1" s="16"/>
      <c r="X1" s="16"/>
      <c r="Y1" s="16"/>
      <c r="Z1" s="17"/>
      <c r="AA1" s="16"/>
      <c r="AB1" s="16"/>
      <c r="AC1" s="16"/>
      <c r="AD1" s="17"/>
      <c r="AE1" s="16"/>
      <c r="AF1" s="16"/>
      <c r="AG1" s="16"/>
      <c r="AH1" s="17"/>
      <c r="AI1" s="16"/>
      <c r="AJ1" s="16"/>
      <c r="AK1" s="16"/>
      <c r="AL1" s="17"/>
      <c r="AM1" s="16"/>
      <c r="AN1" s="20"/>
      <c r="AO1" s="17"/>
    </row>
    <row r="2" spans="1:41" s="3" customFormat="1" ht="72" x14ac:dyDescent="0.3">
      <c r="A2" s="2" t="s">
        <v>0</v>
      </c>
      <c r="B2" s="3" t="s">
        <v>1</v>
      </c>
      <c r="C2" s="4" t="s">
        <v>5</v>
      </c>
      <c r="D2" s="4" t="s">
        <v>3</v>
      </c>
      <c r="E2" s="4" t="s">
        <v>2</v>
      </c>
      <c r="F2" s="7" t="s">
        <v>10</v>
      </c>
      <c r="G2" s="4" t="s">
        <v>4</v>
      </c>
      <c r="H2" s="4" t="s">
        <v>6</v>
      </c>
      <c r="I2" s="4" t="s">
        <v>94</v>
      </c>
      <c r="J2" s="7" t="s">
        <v>9</v>
      </c>
      <c r="K2" s="4" t="s">
        <v>7</v>
      </c>
      <c r="L2" s="4" t="s">
        <v>8</v>
      </c>
      <c r="M2" s="4" t="s">
        <v>95</v>
      </c>
      <c r="N2" s="7" t="s">
        <v>11</v>
      </c>
      <c r="O2" s="4" t="s">
        <v>12</v>
      </c>
      <c r="P2" s="4" t="s">
        <v>13</v>
      </c>
      <c r="Q2" s="4" t="s">
        <v>14</v>
      </c>
      <c r="R2" s="7" t="s">
        <v>15</v>
      </c>
      <c r="S2" s="4" t="s">
        <v>16</v>
      </c>
      <c r="T2" s="4" t="s">
        <v>17</v>
      </c>
      <c r="U2" s="4" t="s">
        <v>94</v>
      </c>
      <c r="V2" s="7" t="s">
        <v>18</v>
      </c>
      <c r="W2" s="4" t="s">
        <v>19</v>
      </c>
      <c r="X2" s="4" t="s">
        <v>22</v>
      </c>
      <c r="Y2" s="4" t="s">
        <v>94</v>
      </c>
      <c r="Z2" s="7" t="s">
        <v>20</v>
      </c>
      <c r="AA2" s="4" t="s">
        <v>21</v>
      </c>
      <c r="AB2" s="4" t="s">
        <v>23</v>
      </c>
      <c r="AC2" s="4" t="s">
        <v>24</v>
      </c>
      <c r="AD2" s="7" t="s">
        <v>25</v>
      </c>
      <c r="AE2" s="4" t="s">
        <v>26</v>
      </c>
      <c r="AF2" s="4" t="s">
        <v>27</v>
      </c>
      <c r="AG2" s="4" t="s">
        <v>98</v>
      </c>
      <c r="AH2" s="7" t="s">
        <v>28</v>
      </c>
      <c r="AI2" s="4" t="s">
        <v>29</v>
      </c>
      <c r="AJ2" s="4" t="s">
        <v>30</v>
      </c>
      <c r="AK2" s="4" t="s">
        <v>97</v>
      </c>
      <c r="AL2" s="7" t="s">
        <v>31</v>
      </c>
      <c r="AM2" s="4" t="s">
        <v>32</v>
      </c>
      <c r="AN2" s="21" t="s">
        <v>33</v>
      </c>
      <c r="AO2" s="7" t="s">
        <v>34</v>
      </c>
    </row>
    <row r="3" spans="1:41" s="1" customFormat="1" x14ac:dyDescent="0.3">
      <c r="A3" s="1" t="s">
        <v>35</v>
      </c>
      <c r="B3" s="2" t="s">
        <v>45</v>
      </c>
      <c r="C3" s="5"/>
      <c r="D3" s="5"/>
      <c r="E3" s="5"/>
      <c r="F3" s="8"/>
      <c r="G3" s="5"/>
      <c r="H3" s="5"/>
      <c r="I3" s="5"/>
      <c r="J3" s="8"/>
      <c r="K3" s="5"/>
      <c r="L3" s="5"/>
      <c r="M3" s="5"/>
      <c r="N3" s="8"/>
      <c r="O3" s="5"/>
      <c r="P3" s="5"/>
      <c r="Q3" s="5"/>
      <c r="R3" s="8"/>
      <c r="S3" s="5"/>
      <c r="T3" s="5"/>
      <c r="U3" s="5"/>
      <c r="V3" s="8"/>
      <c r="W3" s="5"/>
      <c r="X3" s="5"/>
      <c r="Y3" s="5"/>
      <c r="Z3" s="8"/>
      <c r="AA3" s="5"/>
      <c r="AB3" s="5"/>
      <c r="AC3" s="5"/>
      <c r="AD3" s="8"/>
      <c r="AE3" s="5"/>
      <c r="AF3" s="5"/>
      <c r="AG3" s="5"/>
      <c r="AH3" s="8"/>
      <c r="AI3" s="5"/>
      <c r="AJ3" s="5"/>
      <c r="AK3" s="5"/>
      <c r="AL3" s="8"/>
      <c r="AM3" s="5"/>
      <c r="AN3" s="22"/>
      <c r="AO3" s="8"/>
    </row>
    <row r="4" spans="1:41" x14ac:dyDescent="0.3">
      <c r="A4" t="s">
        <v>36</v>
      </c>
      <c r="B4" s="12" t="s">
        <v>37</v>
      </c>
      <c r="E4" s="6">
        <f>C4/4</f>
        <v>0</v>
      </c>
      <c r="F4" s="9" t="e">
        <f>D4/E4</f>
        <v>#DIV/0!</v>
      </c>
      <c r="H4" s="6">
        <f>D4+G4</f>
        <v>0</v>
      </c>
      <c r="I4" s="6">
        <f>C4*4/12</f>
        <v>0</v>
      </c>
      <c r="J4" s="9" t="e">
        <f>H4/I4</f>
        <v>#DIV/0!</v>
      </c>
      <c r="L4" s="6">
        <f>K4+H4</f>
        <v>0</v>
      </c>
      <c r="M4" s="6">
        <f>C4/12*5</f>
        <v>0</v>
      </c>
      <c r="N4" s="9" t="e">
        <f>L4/M4</f>
        <v>#DIV/0!</v>
      </c>
      <c r="P4" s="6">
        <f>L4+O4</f>
        <v>0</v>
      </c>
      <c r="Q4" s="6">
        <f>C4/2</f>
        <v>0</v>
      </c>
      <c r="R4" s="9" t="e">
        <f>P4/Q4</f>
        <v>#DIV/0!</v>
      </c>
      <c r="T4" s="6">
        <f>P4+S4</f>
        <v>0</v>
      </c>
      <c r="U4" s="6">
        <f>C4/12*7</f>
        <v>0</v>
      </c>
      <c r="V4" s="9" t="e">
        <f>T4/U4</f>
        <v>#DIV/0!</v>
      </c>
      <c r="X4" s="6">
        <f>T4+W4</f>
        <v>0</v>
      </c>
      <c r="Y4" s="6">
        <f>C4/12*8</f>
        <v>0</v>
      </c>
      <c r="Z4" s="9" t="e">
        <f>X4/Y4</f>
        <v>#DIV/0!</v>
      </c>
      <c r="AB4" s="6">
        <f>X4+AA4</f>
        <v>0</v>
      </c>
      <c r="AC4" s="6">
        <f>C4/12*9</f>
        <v>0</v>
      </c>
      <c r="AD4" s="9" t="e">
        <f>AB4/AC4</f>
        <v>#DIV/0!</v>
      </c>
      <c r="AF4" s="6">
        <f>AB4+AE4</f>
        <v>0</v>
      </c>
      <c r="AG4" s="6">
        <f>C4/12*10</f>
        <v>0</v>
      </c>
      <c r="AH4" s="9" t="e">
        <f>AF4/AG4</f>
        <v>#DIV/0!</v>
      </c>
      <c r="AJ4" s="6">
        <f>AF4+AI4</f>
        <v>0</v>
      </c>
      <c r="AK4" s="6">
        <f>C4/12*11</f>
        <v>0</v>
      </c>
      <c r="AL4" s="9" t="e">
        <f>AJ4/AK4</f>
        <v>#DIV/0!</v>
      </c>
      <c r="AN4" s="23">
        <f>AJ4+AM4</f>
        <v>0</v>
      </c>
      <c r="AO4" s="9" t="e">
        <f>AN4/C4</f>
        <v>#DIV/0!</v>
      </c>
    </row>
    <row r="5" spans="1:41" x14ac:dyDescent="0.3">
      <c r="B5" s="12" t="s">
        <v>38</v>
      </c>
      <c r="E5" s="6">
        <f t="shared" ref="E5:E7" si="0">C5/4</f>
        <v>0</v>
      </c>
      <c r="F5" s="9" t="e">
        <f t="shared" ref="F5:F25" si="1">D5/E5</f>
        <v>#DIV/0!</v>
      </c>
      <c r="H5" s="6">
        <f t="shared" ref="H5:H7" si="2">D5+G5</f>
        <v>0</v>
      </c>
      <c r="I5" s="6">
        <f t="shared" ref="I5:I25" si="3">C5*4/12</f>
        <v>0</v>
      </c>
      <c r="J5" s="9" t="e">
        <f t="shared" ref="J5:J25" si="4">H5/I5</f>
        <v>#DIV/0!</v>
      </c>
      <c r="L5" s="6">
        <f t="shared" ref="L5:L7" si="5">K5+H5</f>
        <v>0</v>
      </c>
      <c r="M5" s="6">
        <f t="shared" ref="M5:M25" si="6">C5/12*5</f>
        <v>0</v>
      </c>
      <c r="N5" s="9" t="e">
        <f t="shared" ref="N5:N25" si="7">L5/M5</f>
        <v>#DIV/0!</v>
      </c>
      <c r="P5" s="6">
        <f t="shared" ref="P5:P7" si="8">L5+O5</f>
        <v>0</v>
      </c>
      <c r="Q5" s="6">
        <f t="shared" ref="Q5:Q25" si="9">C5/2</f>
        <v>0</v>
      </c>
      <c r="R5" s="9" t="e">
        <f t="shared" ref="R5:R25" si="10">P5/Q5</f>
        <v>#DIV/0!</v>
      </c>
      <c r="T5" s="6">
        <f t="shared" ref="T5:T7" si="11">P5+S5</f>
        <v>0</v>
      </c>
      <c r="U5" s="6">
        <f t="shared" ref="U5:U7" si="12">C5/12*7</f>
        <v>0</v>
      </c>
      <c r="V5" s="9" t="e">
        <f t="shared" ref="V5:V25" si="13">T5/U5</f>
        <v>#DIV/0!</v>
      </c>
      <c r="X5" s="6">
        <f t="shared" ref="X5:X7" si="14">T5+W5</f>
        <v>0</v>
      </c>
      <c r="Y5" s="6">
        <f t="shared" ref="Y5:Y25" si="15">C5/12*8</f>
        <v>0</v>
      </c>
      <c r="Z5" s="9" t="e">
        <f t="shared" ref="Z5:Z7" si="16">X5/Y5</f>
        <v>#DIV/0!</v>
      </c>
      <c r="AB5" s="6">
        <f t="shared" ref="AB5:AB7" si="17">X5+AA5</f>
        <v>0</v>
      </c>
      <c r="AC5" s="6">
        <f t="shared" ref="AC5:AC7" si="18">C5/12*9</f>
        <v>0</v>
      </c>
      <c r="AD5" s="9" t="e">
        <f t="shared" ref="AD5:AD25" si="19">AB5/AC5</f>
        <v>#DIV/0!</v>
      </c>
      <c r="AF5" s="6">
        <f t="shared" ref="AF5:AF7" si="20">AB5+AE5</f>
        <v>0</v>
      </c>
      <c r="AG5" s="6">
        <f t="shared" ref="AG5:AG7" si="21">C5/12*10</f>
        <v>0</v>
      </c>
      <c r="AH5" s="9" t="e">
        <f t="shared" ref="AH5:AH25" si="22">AF5/AG5</f>
        <v>#DIV/0!</v>
      </c>
      <c r="AJ5" s="6">
        <f t="shared" ref="AJ5:AJ7" si="23">AF5+AI5</f>
        <v>0</v>
      </c>
      <c r="AK5" s="6">
        <f t="shared" ref="AK5:AK25" si="24">C5/12*11</f>
        <v>0</v>
      </c>
      <c r="AL5" s="9" t="e">
        <f t="shared" ref="AL5:AL25" si="25">AJ5/AK5</f>
        <v>#DIV/0!</v>
      </c>
      <c r="AN5" s="23">
        <f t="shared" ref="AN5:AN7" si="26">AJ5+AM5</f>
        <v>0</v>
      </c>
      <c r="AO5" s="9" t="e">
        <f t="shared" ref="AO5:AO25" si="27">AN5/C5</f>
        <v>#DIV/0!</v>
      </c>
    </row>
    <row r="6" spans="1:41" x14ac:dyDescent="0.3">
      <c r="B6" s="12" t="s">
        <v>56</v>
      </c>
      <c r="E6" s="6">
        <f t="shared" si="0"/>
        <v>0</v>
      </c>
      <c r="F6" s="9" t="e">
        <f t="shared" si="1"/>
        <v>#DIV/0!</v>
      </c>
      <c r="H6" s="6">
        <f t="shared" si="2"/>
        <v>0</v>
      </c>
      <c r="I6" s="6">
        <f t="shared" si="3"/>
        <v>0</v>
      </c>
      <c r="J6" s="9" t="e">
        <f t="shared" si="4"/>
        <v>#DIV/0!</v>
      </c>
      <c r="L6" s="6">
        <f t="shared" si="5"/>
        <v>0</v>
      </c>
      <c r="M6" s="6">
        <f t="shared" si="6"/>
        <v>0</v>
      </c>
      <c r="N6" s="9" t="e">
        <f t="shared" si="7"/>
        <v>#DIV/0!</v>
      </c>
      <c r="P6" s="6">
        <f t="shared" si="8"/>
        <v>0</v>
      </c>
      <c r="Q6" s="6">
        <f t="shared" si="9"/>
        <v>0</v>
      </c>
      <c r="R6" s="9" t="e">
        <f t="shared" si="10"/>
        <v>#DIV/0!</v>
      </c>
      <c r="T6" s="6">
        <f t="shared" si="11"/>
        <v>0</v>
      </c>
      <c r="U6" s="6">
        <f t="shared" si="12"/>
        <v>0</v>
      </c>
      <c r="V6" s="9" t="e">
        <f t="shared" si="13"/>
        <v>#DIV/0!</v>
      </c>
      <c r="X6" s="6">
        <f t="shared" si="14"/>
        <v>0</v>
      </c>
      <c r="Y6" s="6">
        <f t="shared" si="15"/>
        <v>0</v>
      </c>
      <c r="Z6" s="9" t="e">
        <f t="shared" si="16"/>
        <v>#DIV/0!</v>
      </c>
      <c r="AB6" s="6">
        <f t="shared" si="17"/>
        <v>0</v>
      </c>
      <c r="AC6" s="6">
        <f t="shared" si="18"/>
        <v>0</v>
      </c>
      <c r="AD6" s="9" t="e">
        <f t="shared" si="19"/>
        <v>#DIV/0!</v>
      </c>
      <c r="AF6" s="6">
        <f t="shared" si="20"/>
        <v>0</v>
      </c>
      <c r="AG6" s="6">
        <f t="shared" si="21"/>
        <v>0</v>
      </c>
      <c r="AH6" s="9" t="e">
        <f t="shared" si="22"/>
        <v>#DIV/0!</v>
      </c>
      <c r="AJ6" s="6">
        <f t="shared" si="23"/>
        <v>0</v>
      </c>
      <c r="AK6" s="6">
        <f t="shared" si="24"/>
        <v>0</v>
      </c>
      <c r="AL6" s="9" t="e">
        <f t="shared" si="25"/>
        <v>#DIV/0!</v>
      </c>
      <c r="AN6" s="23">
        <f t="shared" si="26"/>
        <v>0</v>
      </c>
      <c r="AO6" s="9" t="e">
        <f t="shared" si="27"/>
        <v>#DIV/0!</v>
      </c>
    </row>
    <row r="7" spans="1:41" x14ac:dyDescent="0.3">
      <c r="B7" s="12" t="s">
        <v>39</v>
      </c>
      <c r="E7" s="6">
        <f t="shared" si="0"/>
        <v>0</v>
      </c>
      <c r="F7" s="9" t="e">
        <f t="shared" si="1"/>
        <v>#DIV/0!</v>
      </c>
      <c r="H7" s="6">
        <f t="shared" si="2"/>
        <v>0</v>
      </c>
      <c r="I7" s="6">
        <f t="shared" si="3"/>
        <v>0</v>
      </c>
      <c r="J7" s="9" t="e">
        <f t="shared" si="4"/>
        <v>#DIV/0!</v>
      </c>
      <c r="L7" s="6">
        <f t="shared" si="5"/>
        <v>0</v>
      </c>
      <c r="M7" s="6">
        <f t="shared" si="6"/>
        <v>0</v>
      </c>
      <c r="N7" s="9" t="e">
        <f t="shared" si="7"/>
        <v>#DIV/0!</v>
      </c>
      <c r="P7" s="6">
        <f t="shared" si="8"/>
        <v>0</v>
      </c>
      <c r="Q7" s="6">
        <f t="shared" si="9"/>
        <v>0</v>
      </c>
      <c r="R7" s="9" t="e">
        <f t="shared" si="10"/>
        <v>#DIV/0!</v>
      </c>
      <c r="T7" s="6">
        <f t="shared" si="11"/>
        <v>0</v>
      </c>
      <c r="U7" s="6">
        <f t="shared" si="12"/>
        <v>0</v>
      </c>
      <c r="V7" s="9" t="e">
        <f t="shared" si="13"/>
        <v>#DIV/0!</v>
      </c>
      <c r="X7" s="6">
        <f t="shared" si="14"/>
        <v>0</v>
      </c>
      <c r="Y7" s="6">
        <f t="shared" si="15"/>
        <v>0</v>
      </c>
      <c r="Z7" s="9" t="e">
        <f t="shared" si="16"/>
        <v>#DIV/0!</v>
      </c>
      <c r="AB7" s="6">
        <f t="shared" si="17"/>
        <v>0</v>
      </c>
      <c r="AC7" s="6">
        <f t="shared" si="18"/>
        <v>0</v>
      </c>
      <c r="AD7" s="9" t="e">
        <f t="shared" si="19"/>
        <v>#DIV/0!</v>
      </c>
      <c r="AF7" s="6">
        <f t="shared" si="20"/>
        <v>0</v>
      </c>
      <c r="AG7" s="6">
        <f t="shared" si="21"/>
        <v>0</v>
      </c>
      <c r="AH7" s="9" t="e">
        <f t="shared" si="22"/>
        <v>#DIV/0!</v>
      </c>
      <c r="AJ7" s="6">
        <f t="shared" si="23"/>
        <v>0</v>
      </c>
      <c r="AK7" s="6">
        <f t="shared" si="24"/>
        <v>0</v>
      </c>
      <c r="AL7" s="9" t="e">
        <f t="shared" si="25"/>
        <v>#DIV/0!</v>
      </c>
      <c r="AN7" s="23">
        <f t="shared" si="26"/>
        <v>0</v>
      </c>
      <c r="AO7" s="9" t="e">
        <f t="shared" si="27"/>
        <v>#DIV/0!</v>
      </c>
    </row>
    <row r="8" spans="1:41" s="1" customFormat="1" x14ac:dyDescent="0.3">
      <c r="B8" s="2" t="s">
        <v>40</v>
      </c>
      <c r="C8" s="5">
        <f>SUM(C4:C7)</f>
        <v>0</v>
      </c>
      <c r="D8" s="5">
        <f t="shared" ref="D8:E8" si="28">SUM(D4:D7)</f>
        <v>0</v>
      </c>
      <c r="E8" s="5">
        <f t="shared" si="28"/>
        <v>0</v>
      </c>
      <c r="F8" s="9" t="e">
        <f t="shared" si="1"/>
        <v>#DIV/0!</v>
      </c>
      <c r="G8" s="5">
        <f>SUM(G4:G7)</f>
        <v>0</v>
      </c>
      <c r="H8" s="5">
        <f>SUM(H4:H7)</f>
        <v>0</v>
      </c>
      <c r="I8" s="6">
        <f t="shared" si="3"/>
        <v>0</v>
      </c>
      <c r="J8" s="9" t="e">
        <f t="shared" si="4"/>
        <v>#DIV/0!</v>
      </c>
      <c r="K8" s="5">
        <f>SUM(K4:K7)</f>
        <v>0</v>
      </c>
      <c r="L8" s="5">
        <f>SUM(L4:L7)</f>
        <v>0</v>
      </c>
      <c r="M8" s="6">
        <f t="shared" si="6"/>
        <v>0</v>
      </c>
      <c r="N8" s="9" t="e">
        <f t="shared" si="7"/>
        <v>#DIV/0!</v>
      </c>
      <c r="O8" s="5">
        <f>SUM(O4:O7)</f>
        <v>0</v>
      </c>
      <c r="P8" s="5">
        <f>SUM(P4:P7)</f>
        <v>0</v>
      </c>
      <c r="Q8" s="6">
        <f t="shared" si="9"/>
        <v>0</v>
      </c>
      <c r="R8" s="9" t="e">
        <f t="shared" si="10"/>
        <v>#DIV/0!</v>
      </c>
      <c r="S8" s="5">
        <f>SUM(S4:S7)</f>
        <v>0</v>
      </c>
      <c r="T8" s="5">
        <f t="shared" ref="T8:AN14" si="29">SUM(T4:T7)</f>
        <v>0</v>
      </c>
      <c r="U8" s="5">
        <f t="shared" si="29"/>
        <v>0</v>
      </c>
      <c r="V8" s="9" t="e">
        <f t="shared" si="13"/>
        <v>#DIV/0!</v>
      </c>
      <c r="W8" s="5">
        <f t="shared" si="29"/>
        <v>0</v>
      </c>
      <c r="X8" s="5">
        <f t="shared" si="29"/>
        <v>0</v>
      </c>
      <c r="Y8" s="6">
        <f t="shared" si="15"/>
        <v>0</v>
      </c>
      <c r="Z8" s="9" t="e">
        <f>X8/Y8</f>
        <v>#DIV/0!</v>
      </c>
      <c r="AA8" s="5">
        <f t="shared" si="29"/>
        <v>0</v>
      </c>
      <c r="AB8" s="5">
        <f t="shared" si="29"/>
        <v>0</v>
      </c>
      <c r="AC8" s="5">
        <f t="shared" si="29"/>
        <v>0</v>
      </c>
      <c r="AD8" s="9" t="e">
        <f t="shared" si="19"/>
        <v>#DIV/0!</v>
      </c>
      <c r="AE8" s="5">
        <f t="shared" si="29"/>
        <v>0</v>
      </c>
      <c r="AF8" s="5">
        <f t="shared" si="29"/>
        <v>0</v>
      </c>
      <c r="AG8" s="5">
        <f t="shared" si="29"/>
        <v>0</v>
      </c>
      <c r="AH8" s="9" t="e">
        <f t="shared" si="22"/>
        <v>#DIV/0!</v>
      </c>
      <c r="AI8" s="5">
        <f t="shared" si="29"/>
        <v>0</v>
      </c>
      <c r="AJ8" s="5">
        <f t="shared" si="29"/>
        <v>0</v>
      </c>
      <c r="AK8" s="6">
        <f t="shared" si="24"/>
        <v>0</v>
      </c>
      <c r="AL8" s="9" t="e">
        <f t="shared" si="25"/>
        <v>#DIV/0!</v>
      </c>
      <c r="AM8" s="5">
        <f t="shared" si="29"/>
        <v>0</v>
      </c>
      <c r="AN8" s="22">
        <f t="shared" si="29"/>
        <v>0</v>
      </c>
      <c r="AO8" s="9" t="e">
        <f t="shared" si="27"/>
        <v>#DIV/0!</v>
      </c>
    </row>
    <row r="9" spans="1:41" s="1" customFormat="1" x14ac:dyDescent="0.3">
      <c r="B9" s="2" t="s">
        <v>46</v>
      </c>
      <c r="C9" s="5"/>
      <c r="D9" s="5"/>
      <c r="E9" s="5"/>
      <c r="F9" s="9"/>
      <c r="G9" s="5"/>
      <c r="H9" s="5"/>
      <c r="I9" s="6"/>
      <c r="J9" s="9"/>
      <c r="K9" s="5"/>
      <c r="L9" s="5"/>
      <c r="M9" s="6"/>
      <c r="N9" s="9"/>
      <c r="O9" s="5"/>
      <c r="P9" s="5"/>
      <c r="Q9" s="6">
        <f t="shared" si="9"/>
        <v>0</v>
      </c>
      <c r="R9" s="9"/>
      <c r="S9" s="5"/>
      <c r="T9" s="5"/>
      <c r="U9" s="5"/>
      <c r="V9" s="9"/>
      <c r="W9" s="5"/>
      <c r="X9" s="5"/>
      <c r="Y9" s="6"/>
      <c r="Z9" s="9"/>
      <c r="AA9" s="5"/>
      <c r="AB9" s="5"/>
      <c r="AC9" s="5"/>
      <c r="AD9" s="9"/>
      <c r="AE9" s="5"/>
      <c r="AF9" s="5"/>
      <c r="AG9" s="5"/>
      <c r="AH9" s="9"/>
      <c r="AI9" s="5"/>
      <c r="AJ9" s="5"/>
      <c r="AK9" s="6">
        <f t="shared" si="24"/>
        <v>0</v>
      </c>
      <c r="AL9" s="9"/>
      <c r="AM9" s="5"/>
      <c r="AN9" s="22"/>
      <c r="AO9" s="9"/>
    </row>
    <row r="10" spans="1:41" x14ac:dyDescent="0.3">
      <c r="B10" s="12" t="s">
        <v>41</v>
      </c>
      <c r="E10" s="6">
        <f>C10/4</f>
        <v>0</v>
      </c>
      <c r="F10" s="9" t="e">
        <f t="shared" si="1"/>
        <v>#DIV/0!</v>
      </c>
      <c r="H10" s="6">
        <f>D10+G10</f>
        <v>0</v>
      </c>
      <c r="I10" s="6">
        <f t="shared" si="3"/>
        <v>0</v>
      </c>
      <c r="J10" s="9" t="e">
        <f t="shared" si="4"/>
        <v>#DIV/0!</v>
      </c>
      <c r="L10" s="6">
        <f>H10+K10</f>
        <v>0</v>
      </c>
      <c r="M10" s="6">
        <f t="shared" si="6"/>
        <v>0</v>
      </c>
      <c r="N10" s="9" t="e">
        <f t="shared" si="7"/>
        <v>#DIV/0!</v>
      </c>
      <c r="P10" s="6">
        <f>L10+O10</f>
        <v>0</v>
      </c>
      <c r="Q10" s="6">
        <f t="shared" si="9"/>
        <v>0</v>
      </c>
      <c r="R10" s="9" t="e">
        <f t="shared" si="10"/>
        <v>#DIV/0!</v>
      </c>
      <c r="T10" s="6">
        <f>P10+S10</f>
        <v>0</v>
      </c>
      <c r="U10" s="5">
        <f>C10/12*7</f>
        <v>0</v>
      </c>
      <c r="V10" s="9" t="e">
        <f t="shared" si="13"/>
        <v>#DIV/0!</v>
      </c>
      <c r="X10" s="6">
        <f>T10+W10</f>
        <v>0</v>
      </c>
      <c r="Y10" s="6">
        <f t="shared" si="15"/>
        <v>0</v>
      </c>
      <c r="Z10" s="9" t="e">
        <f t="shared" ref="Z10:Z25" si="30">X10/Y10</f>
        <v>#DIV/0!</v>
      </c>
      <c r="AB10" s="6">
        <f>X10+AA10</f>
        <v>0</v>
      </c>
      <c r="AC10" s="6">
        <f>C10/12*9</f>
        <v>0</v>
      </c>
      <c r="AD10" s="9" t="e">
        <f t="shared" si="19"/>
        <v>#DIV/0!</v>
      </c>
      <c r="AF10" s="6">
        <f>AB10+AE10</f>
        <v>0</v>
      </c>
      <c r="AG10" s="6">
        <f>C10/12*10</f>
        <v>0</v>
      </c>
      <c r="AH10" s="9" t="e">
        <f t="shared" si="22"/>
        <v>#DIV/0!</v>
      </c>
      <c r="AJ10" s="6">
        <f>AF10+AI10</f>
        <v>0</v>
      </c>
      <c r="AK10" s="6">
        <f t="shared" si="24"/>
        <v>0</v>
      </c>
      <c r="AL10" s="9" t="e">
        <f t="shared" si="25"/>
        <v>#DIV/0!</v>
      </c>
      <c r="AN10" s="23">
        <f>AJ10+AM10</f>
        <v>0</v>
      </c>
      <c r="AO10" s="9" t="e">
        <f t="shared" si="27"/>
        <v>#DIV/0!</v>
      </c>
    </row>
    <row r="11" spans="1:41" x14ac:dyDescent="0.3">
      <c r="B11" s="12" t="s">
        <v>42</v>
      </c>
      <c r="E11" s="6">
        <f t="shared" ref="E11:E13" si="31">C11/4</f>
        <v>0</v>
      </c>
      <c r="F11" s="9" t="e">
        <f t="shared" si="1"/>
        <v>#DIV/0!</v>
      </c>
      <c r="H11" s="6">
        <f t="shared" ref="H11:H13" si="32">D11+G11</f>
        <v>0</v>
      </c>
      <c r="I11" s="6">
        <f t="shared" si="3"/>
        <v>0</v>
      </c>
      <c r="J11" s="9" t="e">
        <f t="shared" si="4"/>
        <v>#DIV/0!</v>
      </c>
      <c r="L11" s="6">
        <f t="shared" ref="L11:L13" si="33">H11+K11</f>
        <v>0</v>
      </c>
      <c r="M11" s="6">
        <f t="shared" si="6"/>
        <v>0</v>
      </c>
      <c r="N11" s="9" t="e">
        <f t="shared" si="7"/>
        <v>#DIV/0!</v>
      </c>
      <c r="P11" s="6">
        <f t="shared" ref="P11:P13" si="34">L11+O11</f>
        <v>0</v>
      </c>
      <c r="Q11" s="6">
        <f t="shared" si="9"/>
        <v>0</v>
      </c>
      <c r="R11" s="9" t="e">
        <f t="shared" si="10"/>
        <v>#DIV/0!</v>
      </c>
      <c r="T11" s="6">
        <f t="shared" ref="T11:T13" si="35">P11+S11</f>
        <v>0</v>
      </c>
      <c r="U11" s="5">
        <f t="shared" ref="U11:U13" si="36">C11/12*7</f>
        <v>0</v>
      </c>
      <c r="V11" s="9" t="e">
        <f t="shared" si="13"/>
        <v>#DIV/0!</v>
      </c>
      <c r="X11" s="6">
        <f t="shared" ref="X11:X13" si="37">T11+W11</f>
        <v>0</v>
      </c>
      <c r="Y11" s="6">
        <f t="shared" si="15"/>
        <v>0</v>
      </c>
      <c r="Z11" s="9" t="e">
        <f t="shared" si="30"/>
        <v>#DIV/0!</v>
      </c>
      <c r="AB11" s="6">
        <f t="shared" ref="AB11:AB13" si="38">X11+AA11</f>
        <v>0</v>
      </c>
      <c r="AC11" s="6">
        <f t="shared" ref="AC11:AC13" si="39">C11/12*9</f>
        <v>0</v>
      </c>
      <c r="AD11" s="9" t="e">
        <f t="shared" si="19"/>
        <v>#DIV/0!</v>
      </c>
      <c r="AF11" s="6">
        <f t="shared" ref="AF11:AF13" si="40">AB11+AE11</f>
        <v>0</v>
      </c>
      <c r="AG11" s="6">
        <f t="shared" ref="AG11:AG13" si="41">C11/12*10</f>
        <v>0</v>
      </c>
      <c r="AH11" s="9" t="e">
        <f t="shared" si="22"/>
        <v>#DIV/0!</v>
      </c>
      <c r="AJ11" s="6">
        <f t="shared" ref="AJ11:AJ13" si="42">AF11+AI11</f>
        <v>0</v>
      </c>
      <c r="AK11" s="6">
        <f t="shared" si="24"/>
        <v>0</v>
      </c>
      <c r="AL11" s="9" t="e">
        <f t="shared" si="25"/>
        <v>#DIV/0!</v>
      </c>
      <c r="AN11" s="23">
        <f t="shared" ref="AN11:AN13" si="43">AJ11+AM11</f>
        <v>0</v>
      </c>
      <c r="AO11" s="9" t="e">
        <f t="shared" si="27"/>
        <v>#DIV/0!</v>
      </c>
    </row>
    <row r="12" spans="1:41" x14ac:dyDescent="0.3">
      <c r="B12" s="12" t="s">
        <v>44</v>
      </c>
      <c r="E12" s="6">
        <f t="shared" si="31"/>
        <v>0</v>
      </c>
      <c r="F12" s="9" t="e">
        <f t="shared" si="1"/>
        <v>#DIV/0!</v>
      </c>
      <c r="H12" s="6">
        <f t="shared" si="32"/>
        <v>0</v>
      </c>
      <c r="I12" s="6">
        <f t="shared" si="3"/>
        <v>0</v>
      </c>
      <c r="J12" s="9" t="e">
        <f t="shared" si="4"/>
        <v>#DIV/0!</v>
      </c>
      <c r="L12" s="6">
        <f t="shared" si="33"/>
        <v>0</v>
      </c>
      <c r="M12" s="6">
        <f t="shared" si="6"/>
        <v>0</v>
      </c>
      <c r="N12" s="9" t="e">
        <f t="shared" si="7"/>
        <v>#DIV/0!</v>
      </c>
      <c r="P12" s="6">
        <f t="shared" si="34"/>
        <v>0</v>
      </c>
      <c r="Q12" s="6">
        <f t="shared" si="9"/>
        <v>0</v>
      </c>
      <c r="R12" s="9" t="e">
        <f t="shared" si="10"/>
        <v>#DIV/0!</v>
      </c>
      <c r="T12" s="6">
        <f t="shared" si="35"/>
        <v>0</v>
      </c>
      <c r="U12" s="5">
        <f t="shared" si="36"/>
        <v>0</v>
      </c>
      <c r="V12" s="9" t="e">
        <f t="shared" si="13"/>
        <v>#DIV/0!</v>
      </c>
      <c r="X12" s="6">
        <f t="shared" si="37"/>
        <v>0</v>
      </c>
      <c r="Y12" s="6">
        <f t="shared" si="15"/>
        <v>0</v>
      </c>
      <c r="Z12" s="9" t="e">
        <f t="shared" si="30"/>
        <v>#DIV/0!</v>
      </c>
      <c r="AB12" s="6">
        <f t="shared" si="38"/>
        <v>0</v>
      </c>
      <c r="AC12" s="6">
        <f t="shared" si="39"/>
        <v>0</v>
      </c>
      <c r="AD12" s="9" t="e">
        <f t="shared" si="19"/>
        <v>#DIV/0!</v>
      </c>
      <c r="AF12" s="6">
        <f t="shared" si="40"/>
        <v>0</v>
      </c>
      <c r="AG12" s="6">
        <f t="shared" si="41"/>
        <v>0</v>
      </c>
      <c r="AH12" s="9" t="e">
        <f t="shared" si="22"/>
        <v>#DIV/0!</v>
      </c>
      <c r="AJ12" s="6">
        <f t="shared" si="42"/>
        <v>0</v>
      </c>
      <c r="AK12" s="6">
        <f t="shared" si="24"/>
        <v>0</v>
      </c>
      <c r="AL12" s="9" t="e">
        <f t="shared" si="25"/>
        <v>#DIV/0!</v>
      </c>
      <c r="AN12" s="23">
        <f t="shared" si="43"/>
        <v>0</v>
      </c>
      <c r="AO12" s="9" t="e">
        <f t="shared" si="27"/>
        <v>#DIV/0!</v>
      </c>
    </row>
    <row r="13" spans="1:41" x14ac:dyDescent="0.3">
      <c r="B13" s="12" t="s">
        <v>43</v>
      </c>
      <c r="E13" s="6">
        <f t="shared" si="31"/>
        <v>0</v>
      </c>
      <c r="F13" s="9" t="e">
        <f t="shared" si="1"/>
        <v>#DIV/0!</v>
      </c>
      <c r="H13" s="6">
        <f t="shared" si="32"/>
        <v>0</v>
      </c>
      <c r="I13" s="6">
        <f t="shared" si="3"/>
        <v>0</v>
      </c>
      <c r="J13" s="9" t="e">
        <f t="shared" si="4"/>
        <v>#DIV/0!</v>
      </c>
      <c r="L13" s="6">
        <f t="shared" si="33"/>
        <v>0</v>
      </c>
      <c r="M13" s="6">
        <f t="shared" si="6"/>
        <v>0</v>
      </c>
      <c r="N13" s="9" t="e">
        <f t="shared" si="7"/>
        <v>#DIV/0!</v>
      </c>
      <c r="P13" s="6">
        <f t="shared" si="34"/>
        <v>0</v>
      </c>
      <c r="Q13" s="6">
        <f t="shared" si="9"/>
        <v>0</v>
      </c>
      <c r="R13" s="9" t="e">
        <f t="shared" si="10"/>
        <v>#DIV/0!</v>
      </c>
      <c r="T13" s="6">
        <f t="shared" si="35"/>
        <v>0</v>
      </c>
      <c r="U13" s="5">
        <f t="shared" si="36"/>
        <v>0</v>
      </c>
      <c r="V13" s="9" t="e">
        <f t="shared" si="13"/>
        <v>#DIV/0!</v>
      </c>
      <c r="X13" s="6">
        <f t="shared" si="37"/>
        <v>0</v>
      </c>
      <c r="Y13" s="6">
        <f t="shared" si="15"/>
        <v>0</v>
      </c>
      <c r="Z13" s="9" t="e">
        <f t="shared" si="30"/>
        <v>#DIV/0!</v>
      </c>
      <c r="AB13" s="6">
        <f t="shared" si="38"/>
        <v>0</v>
      </c>
      <c r="AC13" s="6">
        <f t="shared" si="39"/>
        <v>0</v>
      </c>
      <c r="AD13" s="9" t="e">
        <f t="shared" si="19"/>
        <v>#DIV/0!</v>
      </c>
      <c r="AF13" s="6">
        <f t="shared" si="40"/>
        <v>0</v>
      </c>
      <c r="AG13" s="6">
        <f t="shared" si="41"/>
        <v>0</v>
      </c>
      <c r="AH13" s="9" t="e">
        <f t="shared" si="22"/>
        <v>#DIV/0!</v>
      </c>
      <c r="AJ13" s="6">
        <f t="shared" si="42"/>
        <v>0</v>
      </c>
      <c r="AK13" s="6">
        <f t="shared" si="24"/>
        <v>0</v>
      </c>
      <c r="AL13" s="9" t="e">
        <f t="shared" si="25"/>
        <v>#DIV/0!</v>
      </c>
      <c r="AN13" s="23">
        <f t="shared" si="43"/>
        <v>0</v>
      </c>
      <c r="AO13" s="9" t="e">
        <f t="shared" si="27"/>
        <v>#DIV/0!</v>
      </c>
    </row>
    <row r="14" spans="1:41" s="1" customFormat="1" x14ac:dyDescent="0.3">
      <c r="B14" s="2" t="s">
        <v>47</v>
      </c>
      <c r="C14" s="5">
        <f>SUM(C10:C13)</f>
        <v>0</v>
      </c>
      <c r="D14" s="5">
        <f>SUM(D10:D13)</f>
        <v>0</v>
      </c>
      <c r="E14" s="5">
        <f>SUM(E10:E13)</f>
        <v>0</v>
      </c>
      <c r="F14" s="8" t="e">
        <f t="shared" si="1"/>
        <v>#DIV/0!</v>
      </c>
      <c r="G14" s="5">
        <f>SUM(G10:G13)</f>
        <v>0</v>
      </c>
      <c r="H14" s="5">
        <f>SUM(H10:H13)</f>
        <v>0</v>
      </c>
      <c r="I14" s="5">
        <f t="shared" si="3"/>
        <v>0</v>
      </c>
      <c r="J14" s="8" t="e">
        <f t="shared" si="4"/>
        <v>#DIV/0!</v>
      </c>
      <c r="K14" s="5">
        <f>SUM(K10:K13)</f>
        <v>0</v>
      </c>
      <c r="L14" s="5">
        <f>SUM(L10:L13)</f>
        <v>0</v>
      </c>
      <c r="M14" s="5">
        <f t="shared" si="6"/>
        <v>0</v>
      </c>
      <c r="N14" s="8" t="e">
        <f t="shared" si="7"/>
        <v>#DIV/0!</v>
      </c>
      <c r="O14" s="5">
        <f>SUM(O10:O13)</f>
        <v>0</v>
      </c>
      <c r="P14" s="5">
        <f>SUM(P10:P13)</f>
        <v>0</v>
      </c>
      <c r="Q14" s="5">
        <f t="shared" si="9"/>
        <v>0</v>
      </c>
      <c r="R14" s="8" t="e">
        <f t="shared" si="10"/>
        <v>#DIV/0!</v>
      </c>
      <c r="S14" s="5">
        <f>SUM(S10:S13)</f>
        <v>0</v>
      </c>
      <c r="T14" s="5">
        <f t="shared" ref="T14:AN14" si="44">SUM(T10:T13)</f>
        <v>0</v>
      </c>
      <c r="U14" s="5">
        <f t="shared" si="29"/>
        <v>0</v>
      </c>
      <c r="V14" s="8" t="e">
        <f t="shared" si="13"/>
        <v>#DIV/0!</v>
      </c>
      <c r="W14" s="5">
        <f t="shared" si="44"/>
        <v>0</v>
      </c>
      <c r="X14" s="5">
        <f t="shared" si="44"/>
        <v>0</v>
      </c>
      <c r="Y14" s="5">
        <f t="shared" si="15"/>
        <v>0</v>
      </c>
      <c r="Z14" s="8" t="e">
        <f t="shared" si="30"/>
        <v>#DIV/0!</v>
      </c>
      <c r="AA14" s="5">
        <f t="shared" si="44"/>
        <v>0</v>
      </c>
      <c r="AB14" s="5">
        <f t="shared" si="44"/>
        <v>0</v>
      </c>
      <c r="AC14" s="5">
        <f t="shared" si="44"/>
        <v>0</v>
      </c>
      <c r="AD14" s="9" t="e">
        <f t="shared" si="19"/>
        <v>#DIV/0!</v>
      </c>
      <c r="AE14" s="5">
        <f t="shared" si="44"/>
        <v>0</v>
      </c>
      <c r="AF14" s="5">
        <f t="shared" si="44"/>
        <v>0</v>
      </c>
      <c r="AG14" s="5">
        <f t="shared" si="44"/>
        <v>0</v>
      </c>
      <c r="AH14" s="9" t="e">
        <f t="shared" si="22"/>
        <v>#DIV/0!</v>
      </c>
      <c r="AI14" s="5">
        <f t="shared" si="44"/>
        <v>0</v>
      </c>
      <c r="AJ14" s="5">
        <f t="shared" si="44"/>
        <v>0</v>
      </c>
      <c r="AK14" s="6">
        <f t="shared" si="24"/>
        <v>0</v>
      </c>
      <c r="AL14" s="9" t="e">
        <f t="shared" si="25"/>
        <v>#DIV/0!</v>
      </c>
      <c r="AM14" s="5">
        <f t="shared" si="44"/>
        <v>0</v>
      </c>
      <c r="AN14" s="22">
        <f t="shared" si="44"/>
        <v>0</v>
      </c>
      <c r="AO14" s="9" t="e">
        <f t="shared" si="27"/>
        <v>#DIV/0!</v>
      </c>
    </row>
    <row r="15" spans="1:41" x14ac:dyDescent="0.3">
      <c r="B15" s="12" t="s">
        <v>48</v>
      </c>
      <c r="E15" s="6">
        <f>C15/4</f>
        <v>0</v>
      </c>
      <c r="F15" s="9" t="e">
        <f t="shared" si="1"/>
        <v>#DIV/0!</v>
      </c>
      <c r="H15" s="6">
        <f>D15+G15</f>
        <v>0</v>
      </c>
      <c r="I15" s="6">
        <f t="shared" si="3"/>
        <v>0</v>
      </c>
      <c r="J15" s="9" t="e">
        <f t="shared" si="4"/>
        <v>#DIV/0!</v>
      </c>
      <c r="L15" s="6">
        <f>K15+H15</f>
        <v>0</v>
      </c>
      <c r="M15" s="6">
        <f t="shared" si="6"/>
        <v>0</v>
      </c>
      <c r="N15" s="9" t="e">
        <f t="shared" si="7"/>
        <v>#DIV/0!</v>
      </c>
      <c r="P15" s="6">
        <f>L15+O15</f>
        <v>0</v>
      </c>
      <c r="Q15" s="6">
        <f t="shared" si="9"/>
        <v>0</v>
      </c>
      <c r="R15" s="9" t="e">
        <f t="shared" si="10"/>
        <v>#DIV/0!</v>
      </c>
      <c r="T15" s="6">
        <f>P15+S15</f>
        <v>0</v>
      </c>
      <c r="U15" s="5">
        <f>C15/12*7</f>
        <v>0</v>
      </c>
      <c r="V15" s="9" t="e">
        <f t="shared" si="13"/>
        <v>#DIV/0!</v>
      </c>
      <c r="X15" s="6">
        <f>T15+W15</f>
        <v>0</v>
      </c>
      <c r="Y15" s="6">
        <f t="shared" si="15"/>
        <v>0</v>
      </c>
      <c r="Z15" s="9" t="e">
        <f t="shared" si="30"/>
        <v>#DIV/0!</v>
      </c>
      <c r="AB15" s="6">
        <f>X15+AA15</f>
        <v>0</v>
      </c>
      <c r="AC15" s="6">
        <f>C15/12*9</f>
        <v>0</v>
      </c>
      <c r="AD15" s="9" t="e">
        <f t="shared" si="19"/>
        <v>#DIV/0!</v>
      </c>
      <c r="AF15" s="6">
        <f>AB15+AE15</f>
        <v>0</v>
      </c>
      <c r="AG15" s="6">
        <f>C15/12*10</f>
        <v>0</v>
      </c>
      <c r="AH15" s="9" t="e">
        <f t="shared" si="22"/>
        <v>#DIV/0!</v>
      </c>
      <c r="AJ15" s="6">
        <f>AF15+AI15</f>
        <v>0</v>
      </c>
      <c r="AK15" s="6">
        <f t="shared" si="24"/>
        <v>0</v>
      </c>
      <c r="AL15" s="9" t="e">
        <f t="shared" si="25"/>
        <v>#DIV/0!</v>
      </c>
      <c r="AN15" s="23">
        <f>AK15+AM15</f>
        <v>0</v>
      </c>
      <c r="AO15" s="9" t="e">
        <f t="shared" si="27"/>
        <v>#DIV/0!</v>
      </c>
    </row>
    <row r="16" spans="1:41" x14ac:dyDescent="0.3">
      <c r="B16" s="12" t="s">
        <v>49</v>
      </c>
      <c r="E16" s="6">
        <f t="shared" ref="E16:E20" si="45">C16/4</f>
        <v>0</v>
      </c>
      <c r="F16" s="9" t="e">
        <f t="shared" si="1"/>
        <v>#DIV/0!</v>
      </c>
      <c r="H16" s="6">
        <f t="shared" ref="H16:H20" si="46">D16+G16</f>
        <v>0</v>
      </c>
      <c r="I16" s="6">
        <f t="shared" si="3"/>
        <v>0</v>
      </c>
      <c r="J16" s="9" t="e">
        <f t="shared" si="4"/>
        <v>#DIV/0!</v>
      </c>
      <c r="L16" s="6">
        <f t="shared" ref="L16:L20" si="47">K16+H16</f>
        <v>0</v>
      </c>
      <c r="M16" s="6">
        <f t="shared" si="6"/>
        <v>0</v>
      </c>
      <c r="N16" s="9" t="e">
        <f t="shared" si="7"/>
        <v>#DIV/0!</v>
      </c>
      <c r="P16" s="6">
        <f t="shared" ref="P16:P23" si="48">L16+O16</f>
        <v>0</v>
      </c>
      <c r="Q16" s="6">
        <f t="shared" si="9"/>
        <v>0</v>
      </c>
      <c r="R16" s="9" t="e">
        <f t="shared" si="10"/>
        <v>#DIV/0!</v>
      </c>
      <c r="T16" s="6">
        <f>P16+S16</f>
        <v>0</v>
      </c>
      <c r="U16" s="5">
        <f>C16/12*7</f>
        <v>0</v>
      </c>
      <c r="V16" s="9" t="e">
        <f t="shared" si="13"/>
        <v>#DIV/0!</v>
      </c>
      <c r="X16" s="6">
        <f>T16+W16</f>
        <v>0</v>
      </c>
      <c r="Y16" s="6">
        <f t="shared" si="15"/>
        <v>0</v>
      </c>
      <c r="Z16" s="9" t="e">
        <f t="shared" si="30"/>
        <v>#DIV/0!</v>
      </c>
      <c r="AB16" s="6">
        <f t="shared" ref="AB16" si="49">X16+AA16</f>
        <v>0</v>
      </c>
      <c r="AC16" s="6">
        <f>C16/12*9</f>
        <v>0</v>
      </c>
      <c r="AD16" s="9" t="e">
        <f t="shared" si="19"/>
        <v>#DIV/0!</v>
      </c>
      <c r="AF16" s="6">
        <f>AB16+AE16</f>
        <v>0</v>
      </c>
      <c r="AG16" s="6">
        <f>C16/12*10</f>
        <v>0</v>
      </c>
      <c r="AH16" s="9" t="e">
        <f t="shared" si="22"/>
        <v>#DIV/0!</v>
      </c>
      <c r="AJ16" s="6">
        <f>AF16+AI16</f>
        <v>0</v>
      </c>
      <c r="AK16" s="6">
        <f t="shared" si="24"/>
        <v>0</v>
      </c>
      <c r="AL16" s="9" t="e">
        <f t="shared" si="25"/>
        <v>#DIV/0!</v>
      </c>
      <c r="AN16" s="23">
        <f>AK16+AM16</f>
        <v>0</v>
      </c>
      <c r="AO16" s="9" t="e">
        <f t="shared" si="27"/>
        <v>#DIV/0!</v>
      </c>
    </row>
    <row r="17" spans="2:41" x14ac:dyDescent="0.3">
      <c r="B17" s="12" t="s">
        <v>50</v>
      </c>
      <c r="C17" s="6">
        <f>C18+C19+C20</f>
        <v>14</v>
      </c>
      <c r="D17" s="6">
        <f t="shared" ref="D17:E17" si="50">D18+D19+D20</f>
        <v>4</v>
      </c>
      <c r="E17" s="6">
        <f t="shared" si="50"/>
        <v>3.5</v>
      </c>
      <c r="F17" s="9">
        <f t="shared" si="1"/>
        <v>1.1428571428571428</v>
      </c>
      <c r="G17" s="6">
        <f>G20+G19+G18</f>
        <v>0</v>
      </c>
      <c r="H17" s="6">
        <f t="shared" ref="H17:I17" si="51">H20+H19+H18</f>
        <v>4</v>
      </c>
      <c r="I17" s="6">
        <f t="shared" si="51"/>
        <v>4.6666666666666661</v>
      </c>
      <c r="J17" s="9">
        <f t="shared" si="4"/>
        <v>0.85714285714285721</v>
      </c>
      <c r="K17" s="6">
        <f>K20+K19+K18</f>
        <v>0</v>
      </c>
      <c r="L17" s="6">
        <f t="shared" ref="L17:M17" si="52">L20+L19+L18</f>
        <v>4</v>
      </c>
      <c r="M17" s="6">
        <f t="shared" si="52"/>
        <v>5.833333333333333</v>
      </c>
      <c r="N17" s="9">
        <f t="shared" si="7"/>
        <v>0.68571428571428572</v>
      </c>
      <c r="O17" s="6">
        <f>O20+O19+O18</f>
        <v>0</v>
      </c>
      <c r="P17" s="6">
        <f t="shared" ref="P17:Q17" si="53">P20+P19+P18</f>
        <v>4</v>
      </c>
      <c r="Q17" s="6">
        <f t="shared" si="53"/>
        <v>7</v>
      </c>
      <c r="R17" s="9">
        <f t="shared" si="10"/>
        <v>0.5714285714285714</v>
      </c>
      <c r="S17" s="6">
        <f>S18+S19+S20</f>
        <v>0</v>
      </c>
      <c r="T17" s="6">
        <f t="shared" ref="T17:U17" si="54">T18+T19+T20</f>
        <v>4</v>
      </c>
      <c r="U17" s="6">
        <f t="shared" si="54"/>
        <v>8.1666666666666661</v>
      </c>
      <c r="V17" s="9">
        <f t="shared" si="13"/>
        <v>0.48979591836734698</v>
      </c>
      <c r="W17" s="6">
        <f>W20+W19+W18</f>
        <v>0</v>
      </c>
      <c r="X17" s="6">
        <f t="shared" ref="X17:Y17" si="55">X20+X19+X18</f>
        <v>4</v>
      </c>
      <c r="Y17" s="6">
        <f t="shared" si="55"/>
        <v>9.3333333333333321</v>
      </c>
      <c r="Z17" s="9">
        <f t="shared" si="30"/>
        <v>0.4285714285714286</v>
      </c>
      <c r="AA17" s="6">
        <f>AA20+AA19+AA18</f>
        <v>0</v>
      </c>
      <c r="AB17" s="6">
        <f t="shared" ref="AB17:AC17" si="56">AB20+AB19+AB18</f>
        <v>4</v>
      </c>
      <c r="AC17" s="6">
        <f t="shared" si="56"/>
        <v>10.5</v>
      </c>
      <c r="AD17" s="9">
        <f t="shared" si="19"/>
        <v>0.38095238095238093</v>
      </c>
      <c r="AE17" s="6">
        <f>AE20+AE19+AE18</f>
        <v>0</v>
      </c>
      <c r="AF17" s="6">
        <f t="shared" ref="AF17:AG17" si="57">AF20+AF19+AF18</f>
        <v>10.5</v>
      </c>
      <c r="AG17" s="6">
        <f t="shared" si="57"/>
        <v>11.666666666666666</v>
      </c>
      <c r="AH17" s="9">
        <f t="shared" si="22"/>
        <v>0.9</v>
      </c>
      <c r="AI17" s="6">
        <f>AI20+AI19+AI18</f>
        <v>0</v>
      </c>
      <c r="AJ17" s="6">
        <f t="shared" ref="AJ17:AK17" si="58">AJ20+AJ19+AJ18</f>
        <v>10.5</v>
      </c>
      <c r="AK17" s="6">
        <f t="shared" si="58"/>
        <v>12.833333333333332</v>
      </c>
      <c r="AL17" s="9">
        <f t="shared" si="25"/>
        <v>0.81818181818181823</v>
      </c>
      <c r="AM17" s="6">
        <f>AM20+AM19+AM18</f>
        <v>0</v>
      </c>
      <c r="AN17" s="23">
        <f>AN20+AN19+AN18</f>
        <v>10.5</v>
      </c>
      <c r="AO17" s="9">
        <f t="shared" si="27"/>
        <v>0.75</v>
      </c>
    </row>
    <row r="18" spans="2:41" x14ac:dyDescent="0.3">
      <c r="B18" s="12" t="s">
        <v>51</v>
      </c>
      <c r="C18" s="6">
        <v>1</v>
      </c>
      <c r="E18" s="6">
        <f t="shared" si="45"/>
        <v>0.25</v>
      </c>
      <c r="F18" s="9">
        <f t="shared" si="1"/>
        <v>0</v>
      </c>
      <c r="H18" s="6">
        <f t="shared" si="46"/>
        <v>0</v>
      </c>
      <c r="I18" s="6">
        <f t="shared" si="3"/>
        <v>0.33333333333333331</v>
      </c>
      <c r="J18" s="9">
        <f t="shared" si="4"/>
        <v>0</v>
      </c>
      <c r="L18" s="6">
        <f t="shared" si="47"/>
        <v>0</v>
      </c>
      <c r="M18" s="6">
        <f t="shared" si="6"/>
        <v>0.41666666666666663</v>
      </c>
      <c r="N18" s="9">
        <f t="shared" si="7"/>
        <v>0</v>
      </c>
      <c r="P18" s="6">
        <f t="shared" si="48"/>
        <v>0</v>
      </c>
      <c r="Q18" s="6">
        <f t="shared" si="9"/>
        <v>0.5</v>
      </c>
      <c r="R18" s="9">
        <f t="shared" si="10"/>
        <v>0</v>
      </c>
      <c r="T18" s="6">
        <f>P18+S18</f>
        <v>0</v>
      </c>
      <c r="U18" s="5">
        <f>C18/12*7</f>
        <v>0.58333333333333326</v>
      </c>
      <c r="V18" s="9">
        <f t="shared" si="13"/>
        <v>0</v>
      </c>
      <c r="X18" s="6">
        <f>T18+W18</f>
        <v>0</v>
      </c>
      <c r="Y18" s="6">
        <f t="shared" si="15"/>
        <v>0.66666666666666663</v>
      </c>
      <c r="Z18" s="9">
        <f t="shared" si="30"/>
        <v>0</v>
      </c>
      <c r="AB18" s="6">
        <f>X18+AA18</f>
        <v>0</v>
      </c>
      <c r="AC18" s="6">
        <f>C18/12*9</f>
        <v>0.75</v>
      </c>
      <c r="AD18" s="9">
        <f t="shared" si="19"/>
        <v>0</v>
      </c>
      <c r="AF18" s="6">
        <f>AC18+AE18</f>
        <v>0.75</v>
      </c>
      <c r="AG18" s="6">
        <f>C18/12*10</f>
        <v>0.83333333333333326</v>
      </c>
      <c r="AH18" s="9">
        <f t="shared" si="22"/>
        <v>0.90000000000000013</v>
      </c>
      <c r="AJ18" s="6">
        <f>AF18+AI18</f>
        <v>0.75</v>
      </c>
      <c r="AK18" s="6">
        <f t="shared" si="24"/>
        <v>0.91666666666666663</v>
      </c>
      <c r="AL18" s="9">
        <f t="shared" si="25"/>
        <v>0.81818181818181823</v>
      </c>
      <c r="AN18" s="23">
        <f>AJ18+AM18</f>
        <v>0.75</v>
      </c>
      <c r="AO18" s="9">
        <f t="shared" si="27"/>
        <v>0.75</v>
      </c>
    </row>
    <row r="19" spans="2:41" x14ac:dyDescent="0.3">
      <c r="B19" s="12" t="s">
        <v>52</v>
      </c>
      <c r="C19" s="6">
        <v>11</v>
      </c>
      <c r="D19" s="6">
        <v>3</v>
      </c>
      <c r="E19" s="6">
        <f t="shared" si="45"/>
        <v>2.75</v>
      </c>
      <c r="F19" s="9">
        <f t="shared" si="1"/>
        <v>1.0909090909090908</v>
      </c>
      <c r="H19" s="6">
        <f t="shared" si="46"/>
        <v>3</v>
      </c>
      <c r="I19" s="6">
        <f t="shared" si="3"/>
        <v>3.6666666666666665</v>
      </c>
      <c r="J19" s="9">
        <f t="shared" si="4"/>
        <v>0.81818181818181823</v>
      </c>
      <c r="L19" s="6">
        <f t="shared" si="47"/>
        <v>3</v>
      </c>
      <c r="M19" s="6">
        <f t="shared" si="6"/>
        <v>4.583333333333333</v>
      </c>
      <c r="N19" s="9">
        <f t="shared" si="7"/>
        <v>0.65454545454545454</v>
      </c>
      <c r="P19" s="6">
        <f t="shared" si="48"/>
        <v>3</v>
      </c>
      <c r="Q19" s="6">
        <f t="shared" si="9"/>
        <v>5.5</v>
      </c>
      <c r="R19" s="9">
        <f t="shared" si="10"/>
        <v>0.54545454545454541</v>
      </c>
      <c r="T19" s="6">
        <f t="shared" ref="T19:T20" si="59">P19+S19</f>
        <v>3</v>
      </c>
      <c r="U19" s="5">
        <f t="shared" ref="U19:U20" si="60">C19/12*7</f>
        <v>6.4166666666666661</v>
      </c>
      <c r="V19" s="9">
        <f t="shared" si="13"/>
        <v>0.46753246753246758</v>
      </c>
      <c r="X19" s="6">
        <f t="shared" ref="X19:X20" si="61">T19+W19</f>
        <v>3</v>
      </c>
      <c r="Y19" s="6">
        <f t="shared" si="15"/>
        <v>7.333333333333333</v>
      </c>
      <c r="Z19" s="9">
        <f t="shared" si="30"/>
        <v>0.40909090909090912</v>
      </c>
      <c r="AB19" s="6">
        <f t="shared" ref="AB19:AB20" si="62">X19+AA19</f>
        <v>3</v>
      </c>
      <c r="AC19" s="6">
        <f t="shared" ref="AC19:AC20" si="63">C19/12*9</f>
        <v>8.25</v>
      </c>
      <c r="AD19" s="9">
        <f t="shared" si="19"/>
        <v>0.36363636363636365</v>
      </c>
      <c r="AF19" s="6">
        <f t="shared" ref="AF19:AF20" si="64">AC19+AE19</f>
        <v>8.25</v>
      </c>
      <c r="AG19" s="6">
        <f t="shared" ref="AG19:AG20" si="65">C19/12*10</f>
        <v>9.1666666666666661</v>
      </c>
      <c r="AH19" s="9">
        <f t="shared" si="22"/>
        <v>0.9</v>
      </c>
      <c r="AJ19" s="6">
        <f t="shared" ref="AJ19:AJ20" si="66">AF19+AI19</f>
        <v>8.25</v>
      </c>
      <c r="AK19" s="6">
        <f t="shared" si="24"/>
        <v>10.083333333333332</v>
      </c>
      <c r="AL19" s="9">
        <f t="shared" si="25"/>
        <v>0.81818181818181823</v>
      </c>
      <c r="AN19" s="23">
        <f t="shared" ref="AN19:AN20" si="67">AJ19+AM19</f>
        <v>8.25</v>
      </c>
      <c r="AO19" s="9">
        <f t="shared" si="27"/>
        <v>0.75</v>
      </c>
    </row>
    <row r="20" spans="2:41" x14ac:dyDescent="0.3">
      <c r="B20" s="12" t="s">
        <v>53</v>
      </c>
      <c r="C20" s="6">
        <v>2</v>
      </c>
      <c r="D20" s="6">
        <v>1</v>
      </c>
      <c r="E20" s="6">
        <f t="shared" si="45"/>
        <v>0.5</v>
      </c>
      <c r="F20" s="9">
        <f t="shared" si="1"/>
        <v>2</v>
      </c>
      <c r="H20" s="6">
        <f t="shared" si="46"/>
        <v>1</v>
      </c>
      <c r="I20" s="6">
        <f t="shared" si="3"/>
        <v>0.66666666666666663</v>
      </c>
      <c r="J20" s="9">
        <f t="shared" si="4"/>
        <v>1.5</v>
      </c>
      <c r="L20" s="6">
        <f t="shared" si="47"/>
        <v>1</v>
      </c>
      <c r="M20" s="6">
        <f t="shared" si="6"/>
        <v>0.83333333333333326</v>
      </c>
      <c r="N20" s="9">
        <f t="shared" si="7"/>
        <v>1.2000000000000002</v>
      </c>
      <c r="P20" s="6">
        <f t="shared" si="48"/>
        <v>1</v>
      </c>
      <c r="Q20" s="6">
        <f t="shared" si="9"/>
        <v>1</v>
      </c>
      <c r="R20" s="9">
        <f t="shared" si="10"/>
        <v>1</v>
      </c>
      <c r="T20" s="6">
        <f t="shared" si="59"/>
        <v>1</v>
      </c>
      <c r="U20" s="5">
        <f t="shared" si="60"/>
        <v>1.1666666666666665</v>
      </c>
      <c r="V20" s="9">
        <f t="shared" si="13"/>
        <v>0.85714285714285721</v>
      </c>
      <c r="X20" s="6">
        <f t="shared" si="61"/>
        <v>1</v>
      </c>
      <c r="Y20" s="6">
        <f t="shared" si="15"/>
        <v>1.3333333333333333</v>
      </c>
      <c r="Z20" s="9">
        <f t="shared" si="30"/>
        <v>0.75</v>
      </c>
      <c r="AB20" s="6">
        <f t="shared" si="62"/>
        <v>1</v>
      </c>
      <c r="AC20" s="6">
        <f t="shared" si="63"/>
        <v>1.5</v>
      </c>
      <c r="AD20" s="9">
        <f t="shared" si="19"/>
        <v>0.66666666666666663</v>
      </c>
      <c r="AF20" s="6">
        <f t="shared" si="64"/>
        <v>1.5</v>
      </c>
      <c r="AG20" s="6">
        <f t="shared" si="65"/>
        <v>1.6666666666666665</v>
      </c>
      <c r="AH20" s="9">
        <f t="shared" si="22"/>
        <v>0.90000000000000013</v>
      </c>
      <c r="AJ20" s="6">
        <f t="shared" si="66"/>
        <v>1.5</v>
      </c>
      <c r="AK20" s="6">
        <f t="shared" si="24"/>
        <v>1.8333333333333333</v>
      </c>
      <c r="AL20" s="9">
        <f t="shared" si="25"/>
        <v>0.81818181818181823</v>
      </c>
      <c r="AN20" s="23">
        <f t="shared" si="67"/>
        <v>1.5</v>
      </c>
      <c r="AO20" s="9">
        <f t="shared" si="27"/>
        <v>0.75</v>
      </c>
    </row>
    <row r="21" spans="2:41" s="1" customFormat="1" ht="28.8" x14ac:dyDescent="0.3">
      <c r="B21" s="2" t="s">
        <v>96</v>
      </c>
      <c r="C21" s="5">
        <f>C15+C16+C17</f>
        <v>14</v>
      </c>
      <c r="D21" s="5">
        <f>D15+D16+D17</f>
        <v>4</v>
      </c>
      <c r="E21" s="5">
        <f>E15+E16+E17</f>
        <v>3.5</v>
      </c>
      <c r="F21" s="8">
        <f t="shared" si="1"/>
        <v>1.1428571428571428</v>
      </c>
      <c r="G21" s="5">
        <f>G15+G16+G17</f>
        <v>0</v>
      </c>
      <c r="H21" s="5">
        <f>H15+H16+H17</f>
        <v>4</v>
      </c>
      <c r="I21" s="5">
        <f t="shared" si="3"/>
        <v>4.666666666666667</v>
      </c>
      <c r="J21" s="8">
        <f t="shared" si="4"/>
        <v>0.8571428571428571</v>
      </c>
      <c r="K21" s="5">
        <f>K15+K16+K17</f>
        <v>0</v>
      </c>
      <c r="L21" s="5">
        <f>L15+L16+L17</f>
        <v>4</v>
      </c>
      <c r="M21" s="5">
        <f t="shared" si="6"/>
        <v>5.8333333333333339</v>
      </c>
      <c r="N21" s="8">
        <f t="shared" si="7"/>
        <v>0.68571428571428561</v>
      </c>
      <c r="O21" s="5">
        <f>O15+O16+O17</f>
        <v>0</v>
      </c>
      <c r="P21" s="5">
        <f t="shared" si="48"/>
        <v>4</v>
      </c>
      <c r="Q21" s="6">
        <f t="shared" si="9"/>
        <v>7</v>
      </c>
      <c r="R21" s="9">
        <f t="shared" si="10"/>
        <v>0.5714285714285714</v>
      </c>
      <c r="S21" s="5">
        <f>S15+S16+S17</f>
        <v>0</v>
      </c>
      <c r="T21" s="5">
        <f t="shared" ref="T21:AN21" si="68">T15+T16+T17</f>
        <v>4</v>
      </c>
      <c r="U21" s="5">
        <f>U15+U16+U17</f>
        <v>8.1666666666666661</v>
      </c>
      <c r="V21" s="9">
        <f t="shared" si="13"/>
        <v>0.48979591836734698</v>
      </c>
      <c r="W21" s="5">
        <f t="shared" si="68"/>
        <v>0</v>
      </c>
      <c r="X21" s="5">
        <f t="shared" si="68"/>
        <v>4</v>
      </c>
      <c r="Y21" s="6">
        <f t="shared" si="15"/>
        <v>9.3333333333333339</v>
      </c>
      <c r="Z21" s="9">
        <f t="shared" si="30"/>
        <v>0.42857142857142855</v>
      </c>
      <c r="AA21" s="5">
        <f t="shared" si="68"/>
        <v>0</v>
      </c>
      <c r="AB21" s="5">
        <f t="shared" si="68"/>
        <v>4</v>
      </c>
      <c r="AC21" s="5">
        <f t="shared" si="68"/>
        <v>10.5</v>
      </c>
      <c r="AD21" s="9">
        <f t="shared" si="19"/>
        <v>0.38095238095238093</v>
      </c>
      <c r="AE21" s="5">
        <f t="shared" si="68"/>
        <v>0</v>
      </c>
      <c r="AF21" s="5">
        <f t="shared" si="68"/>
        <v>10.5</v>
      </c>
      <c r="AG21" s="5">
        <f t="shared" si="68"/>
        <v>11.666666666666666</v>
      </c>
      <c r="AH21" s="9">
        <f t="shared" si="22"/>
        <v>0.9</v>
      </c>
      <c r="AI21" s="5">
        <f t="shared" si="68"/>
        <v>0</v>
      </c>
      <c r="AJ21" s="5">
        <f t="shared" si="68"/>
        <v>10.5</v>
      </c>
      <c r="AK21" s="6">
        <f t="shared" si="24"/>
        <v>12.833333333333334</v>
      </c>
      <c r="AL21" s="9">
        <f t="shared" si="25"/>
        <v>0.81818181818181812</v>
      </c>
      <c r="AM21" s="5">
        <f t="shared" si="68"/>
        <v>0</v>
      </c>
      <c r="AN21" s="22">
        <f t="shared" si="68"/>
        <v>10.5</v>
      </c>
      <c r="AO21" s="9">
        <f t="shared" si="27"/>
        <v>0.75</v>
      </c>
    </row>
    <row r="22" spans="2:41" s="1" customFormat="1" x14ac:dyDescent="0.3">
      <c r="B22" s="2" t="s">
        <v>54</v>
      </c>
      <c r="C22" s="5"/>
      <c r="D22" s="5"/>
      <c r="E22" s="5">
        <f>C22/4</f>
        <v>0</v>
      </c>
      <c r="F22" s="8" t="e">
        <f t="shared" si="1"/>
        <v>#DIV/0!</v>
      </c>
      <c r="G22" s="5"/>
      <c r="H22" s="5">
        <f>H16+H17+H18</f>
        <v>4</v>
      </c>
      <c r="I22" s="5">
        <f t="shared" si="3"/>
        <v>0</v>
      </c>
      <c r="J22" s="8" t="e">
        <f t="shared" si="4"/>
        <v>#DIV/0!</v>
      </c>
      <c r="K22" s="5"/>
      <c r="L22" s="5">
        <f>H22+K22</f>
        <v>4</v>
      </c>
      <c r="M22" s="5">
        <f t="shared" si="6"/>
        <v>0</v>
      </c>
      <c r="N22" s="8" t="e">
        <f t="shared" si="7"/>
        <v>#DIV/0!</v>
      </c>
      <c r="O22" s="5"/>
      <c r="P22" s="5">
        <f t="shared" si="48"/>
        <v>4</v>
      </c>
      <c r="Q22" s="6">
        <f t="shared" si="9"/>
        <v>0</v>
      </c>
      <c r="R22" s="9" t="e">
        <f t="shared" si="10"/>
        <v>#DIV/0!</v>
      </c>
      <c r="S22" s="5">
        <v>0</v>
      </c>
      <c r="T22" s="5">
        <f>P22+S22</f>
        <v>4</v>
      </c>
      <c r="U22" s="5">
        <f>C22/12*7</f>
        <v>0</v>
      </c>
      <c r="V22" s="9" t="e">
        <f t="shared" si="13"/>
        <v>#DIV/0!</v>
      </c>
      <c r="W22" s="5"/>
      <c r="X22" s="5">
        <f>T22+W22</f>
        <v>4</v>
      </c>
      <c r="Y22" s="6">
        <f t="shared" si="15"/>
        <v>0</v>
      </c>
      <c r="Z22" s="9" t="e">
        <f t="shared" si="30"/>
        <v>#DIV/0!</v>
      </c>
      <c r="AA22" s="5"/>
      <c r="AB22" s="5">
        <f>X22+AA22</f>
        <v>4</v>
      </c>
      <c r="AC22" s="5">
        <f>C22/12*9</f>
        <v>0</v>
      </c>
      <c r="AD22" s="9" t="e">
        <f t="shared" si="19"/>
        <v>#DIV/0!</v>
      </c>
      <c r="AE22" s="5"/>
      <c r="AF22" s="5">
        <f>AB22+AE22</f>
        <v>4</v>
      </c>
      <c r="AG22" s="5">
        <f>C22/12*10</f>
        <v>0</v>
      </c>
      <c r="AH22" s="9" t="e">
        <f t="shared" si="22"/>
        <v>#DIV/0!</v>
      </c>
      <c r="AI22" s="5"/>
      <c r="AJ22" s="5">
        <f>AF22+AI22</f>
        <v>4</v>
      </c>
      <c r="AK22" s="6">
        <f t="shared" si="24"/>
        <v>0</v>
      </c>
      <c r="AL22" s="9" t="e">
        <f t="shared" si="25"/>
        <v>#DIV/0!</v>
      </c>
      <c r="AM22" s="5"/>
      <c r="AN22" s="22">
        <f>AJ22+AM22</f>
        <v>4</v>
      </c>
      <c r="AO22" s="9" t="e">
        <f t="shared" si="27"/>
        <v>#DIV/0!</v>
      </c>
    </row>
    <row r="23" spans="2:41" s="1" customFormat="1" x14ac:dyDescent="0.3">
      <c r="B23" s="2" t="s">
        <v>93</v>
      </c>
      <c r="C23" s="5"/>
      <c r="D23" s="5"/>
      <c r="E23" s="5">
        <f>C23/4</f>
        <v>0</v>
      </c>
      <c r="F23" s="8" t="e">
        <f t="shared" si="1"/>
        <v>#DIV/0!</v>
      </c>
      <c r="G23" s="5"/>
      <c r="H23" s="5">
        <f>D23+G23</f>
        <v>0</v>
      </c>
      <c r="I23" s="5">
        <f t="shared" si="3"/>
        <v>0</v>
      </c>
      <c r="J23" s="8" t="e">
        <f t="shared" si="4"/>
        <v>#DIV/0!</v>
      </c>
      <c r="K23" s="5"/>
      <c r="L23" s="5">
        <f>H23+K23</f>
        <v>0</v>
      </c>
      <c r="M23" s="5">
        <f t="shared" si="6"/>
        <v>0</v>
      </c>
      <c r="N23" s="8" t="e">
        <f t="shared" si="7"/>
        <v>#DIV/0!</v>
      </c>
      <c r="O23" s="5"/>
      <c r="P23" s="5">
        <f t="shared" si="48"/>
        <v>0</v>
      </c>
      <c r="Q23" s="6">
        <f t="shared" si="9"/>
        <v>0</v>
      </c>
      <c r="R23" s="9" t="e">
        <f t="shared" si="10"/>
        <v>#DIV/0!</v>
      </c>
      <c r="S23" s="5"/>
      <c r="T23" s="5">
        <f>P23+S23</f>
        <v>0</v>
      </c>
      <c r="U23" s="5">
        <f>C23/12*7</f>
        <v>0</v>
      </c>
      <c r="V23" s="9" t="e">
        <f t="shared" si="13"/>
        <v>#DIV/0!</v>
      </c>
      <c r="W23" s="5"/>
      <c r="X23" s="5">
        <f>T23+W23</f>
        <v>0</v>
      </c>
      <c r="Y23" s="6">
        <f t="shared" si="15"/>
        <v>0</v>
      </c>
      <c r="Z23" s="9" t="e">
        <f t="shared" si="30"/>
        <v>#DIV/0!</v>
      </c>
      <c r="AA23" s="5"/>
      <c r="AB23" s="5">
        <f>X23+AA23</f>
        <v>0</v>
      </c>
      <c r="AC23" s="5">
        <f>C23/12*9</f>
        <v>0</v>
      </c>
      <c r="AD23" s="9" t="e">
        <f t="shared" si="19"/>
        <v>#DIV/0!</v>
      </c>
      <c r="AE23" s="5"/>
      <c r="AF23" s="5">
        <f>AB23+AE23</f>
        <v>0</v>
      </c>
      <c r="AG23" s="5">
        <f>C23/12*10</f>
        <v>0</v>
      </c>
      <c r="AH23" s="9" t="e">
        <f t="shared" si="22"/>
        <v>#DIV/0!</v>
      </c>
      <c r="AI23" s="5"/>
      <c r="AJ23" s="5">
        <f>AF23+AI23</f>
        <v>0</v>
      </c>
      <c r="AK23" s="6">
        <f t="shared" si="24"/>
        <v>0</v>
      </c>
      <c r="AL23" s="9" t="e">
        <f t="shared" si="25"/>
        <v>#DIV/0!</v>
      </c>
      <c r="AM23" s="5"/>
      <c r="AN23" s="22">
        <f>AJ23+AM23</f>
        <v>0</v>
      </c>
      <c r="AO23" s="9" t="e">
        <f t="shared" si="27"/>
        <v>#DIV/0!</v>
      </c>
    </row>
    <row r="24" spans="2:41" s="1" customFormat="1" x14ac:dyDescent="0.3">
      <c r="B24" s="2" t="s">
        <v>55</v>
      </c>
      <c r="C24" s="5">
        <f>C14+C21+C22+C23</f>
        <v>14</v>
      </c>
      <c r="D24" s="5"/>
      <c r="E24" s="5">
        <f>E14+E21+E22+E23</f>
        <v>3.5</v>
      </c>
      <c r="F24" s="8">
        <f t="shared" si="1"/>
        <v>0</v>
      </c>
      <c r="G24" s="5"/>
      <c r="H24" s="5">
        <f>H14+H21+H22+H23</f>
        <v>8</v>
      </c>
      <c r="I24" s="5">
        <f t="shared" si="3"/>
        <v>4.666666666666667</v>
      </c>
      <c r="J24" s="8">
        <f t="shared" si="4"/>
        <v>1.7142857142857142</v>
      </c>
      <c r="K24" s="5">
        <f>K14+K21+K22+K23</f>
        <v>0</v>
      </c>
      <c r="L24" s="5">
        <f>L14+L21+L22+L23</f>
        <v>8</v>
      </c>
      <c r="M24" s="5">
        <f t="shared" si="6"/>
        <v>5.8333333333333339</v>
      </c>
      <c r="N24" s="8">
        <f t="shared" si="7"/>
        <v>1.3714285714285712</v>
      </c>
      <c r="O24" s="5">
        <f>O14+O21+O22+O23</f>
        <v>0</v>
      </c>
      <c r="P24" s="5">
        <f>P14+P21+P22+P23</f>
        <v>8</v>
      </c>
      <c r="Q24" s="6">
        <f t="shared" si="9"/>
        <v>7</v>
      </c>
      <c r="R24" s="9">
        <f t="shared" si="10"/>
        <v>1.1428571428571428</v>
      </c>
      <c r="S24" s="5">
        <f>S14+S21+S22+S23</f>
        <v>0</v>
      </c>
      <c r="T24" s="5">
        <f t="shared" ref="T24:AN24" si="69">T14+T21+T22+T23</f>
        <v>8</v>
      </c>
      <c r="U24" s="5">
        <f>U14+U21+U22+U23</f>
        <v>8.1666666666666661</v>
      </c>
      <c r="V24" s="9">
        <f t="shared" si="13"/>
        <v>0.97959183673469397</v>
      </c>
      <c r="W24" s="5">
        <f t="shared" si="69"/>
        <v>0</v>
      </c>
      <c r="X24" s="5">
        <f t="shared" si="69"/>
        <v>8</v>
      </c>
      <c r="Y24" s="6">
        <f t="shared" si="15"/>
        <v>9.3333333333333339</v>
      </c>
      <c r="Z24" s="9">
        <f t="shared" si="30"/>
        <v>0.8571428571428571</v>
      </c>
      <c r="AA24" s="5">
        <f t="shared" si="69"/>
        <v>0</v>
      </c>
      <c r="AB24" s="5">
        <f t="shared" si="69"/>
        <v>8</v>
      </c>
      <c r="AC24" s="5">
        <f t="shared" si="69"/>
        <v>10.5</v>
      </c>
      <c r="AD24" s="9">
        <f t="shared" si="19"/>
        <v>0.76190476190476186</v>
      </c>
      <c r="AE24" s="5"/>
      <c r="AF24" s="5">
        <f t="shared" si="69"/>
        <v>14.5</v>
      </c>
      <c r="AG24" s="5">
        <f t="shared" si="69"/>
        <v>11.666666666666666</v>
      </c>
      <c r="AH24" s="9">
        <f t="shared" si="22"/>
        <v>1.2428571428571429</v>
      </c>
      <c r="AI24" s="5">
        <f>AI14+AI21+AI22+AI23</f>
        <v>0</v>
      </c>
      <c r="AJ24" s="5">
        <f t="shared" si="69"/>
        <v>14.5</v>
      </c>
      <c r="AK24" s="6">
        <f t="shared" si="24"/>
        <v>12.833333333333334</v>
      </c>
      <c r="AL24" s="9">
        <f t="shared" si="25"/>
        <v>1.1298701298701299</v>
      </c>
      <c r="AM24" s="5">
        <f t="shared" si="69"/>
        <v>0</v>
      </c>
      <c r="AN24" s="22">
        <f t="shared" si="69"/>
        <v>14.5</v>
      </c>
      <c r="AO24" s="9">
        <f t="shared" si="27"/>
        <v>1.0357142857142858</v>
      </c>
    </row>
    <row r="25" spans="2:41" s="22" customFormat="1" x14ac:dyDescent="0.3">
      <c r="B25" s="24" t="s">
        <v>68</v>
      </c>
      <c r="C25" s="5">
        <f>C8-C24</f>
        <v>-14</v>
      </c>
      <c r="D25" s="5">
        <f>D8-D24</f>
        <v>0</v>
      </c>
      <c r="E25" s="5">
        <f>E8-E24</f>
        <v>-3.5</v>
      </c>
      <c r="F25" s="23">
        <f t="shared" si="1"/>
        <v>0</v>
      </c>
      <c r="G25" s="5"/>
      <c r="H25" s="5">
        <f>H8-H24</f>
        <v>-8</v>
      </c>
      <c r="I25" s="6">
        <f t="shared" si="3"/>
        <v>-4.666666666666667</v>
      </c>
      <c r="J25" s="23">
        <f t="shared" si="4"/>
        <v>1.7142857142857142</v>
      </c>
      <c r="K25" s="5">
        <f>K8-K24</f>
        <v>0</v>
      </c>
      <c r="L25" s="5">
        <f>L8-L24</f>
        <v>-8</v>
      </c>
      <c r="M25" s="6">
        <f t="shared" si="6"/>
        <v>-5.8333333333333339</v>
      </c>
      <c r="N25" s="23">
        <f t="shared" si="7"/>
        <v>1.3714285714285712</v>
      </c>
      <c r="O25" s="5">
        <f>O8-O24</f>
        <v>0</v>
      </c>
      <c r="P25" s="5">
        <f>P8-P24</f>
        <v>-8</v>
      </c>
      <c r="Q25" s="6">
        <f t="shared" si="9"/>
        <v>-7</v>
      </c>
      <c r="R25" s="23">
        <f t="shared" si="10"/>
        <v>1.1428571428571428</v>
      </c>
      <c r="S25" s="5">
        <f>S8-S24</f>
        <v>0</v>
      </c>
      <c r="T25" s="5">
        <f t="shared" ref="T25:AN25" si="70">T8-T24</f>
        <v>-8</v>
      </c>
      <c r="U25" s="5">
        <f>C25/12*7</f>
        <v>-8.1666666666666679</v>
      </c>
      <c r="V25" s="23">
        <f t="shared" si="13"/>
        <v>0.97959183673469374</v>
      </c>
      <c r="W25" s="5">
        <f t="shared" si="70"/>
        <v>0</v>
      </c>
      <c r="X25" s="5">
        <f t="shared" si="70"/>
        <v>-8</v>
      </c>
      <c r="Y25" s="6">
        <f t="shared" si="15"/>
        <v>-9.3333333333333339</v>
      </c>
      <c r="Z25" s="23">
        <f t="shared" si="30"/>
        <v>0.8571428571428571</v>
      </c>
      <c r="AA25" s="5">
        <f t="shared" si="70"/>
        <v>0</v>
      </c>
      <c r="AB25" s="5">
        <f t="shared" si="70"/>
        <v>-8</v>
      </c>
      <c r="AC25" s="5">
        <f t="shared" si="70"/>
        <v>-10.5</v>
      </c>
      <c r="AD25" s="23">
        <f t="shared" si="19"/>
        <v>0.76190476190476186</v>
      </c>
      <c r="AE25" s="5">
        <f t="shared" si="70"/>
        <v>0</v>
      </c>
      <c r="AF25" s="5">
        <f t="shared" si="70"/>
        <v>-14.5</v>
      </c>
      <c r="AG25" s="5">
        <f t="shared" si="70"/>
        <v>-11.666666666666666</v>
      </c>
      <c r="AH25" s="23">
        <f t="shared" si="22"/>
        <v>1.2428571428571429</v>
      </c>
      <c r="AI25" s="5">
        <f t="shared" si="70"/>
        <v>0</v>
      </c>
      <c r="AJ25" s="5">
        <f t="shared" si="70"/>
        <v>-14.5</v>
      </c>
      <c r="AK25" s="6">
        <f t="shared" si="24"/>
        <v>-12.833333333333334</v>
      </c>
      <c r="AL25" s="23">
        <f t="shared" si="25"/>
        <v>1.1298701298701299</v>
      </c>
      <c r="AM25" s="5">
        <f t="shared" si="70"/>
        <v>0</v>
      </c>
      <c r="AN25" s="22">
        <f t="shared" si="70"/>
        <v>-14.5</v>
      </c>
      <c r="AO25" s="23">
        <f t="shared" si="27"/>
        <v>1.0357142857142858</v>
      </c>
    </row>
    <row r="26" spans="2:41" s="23" customFormat="1" x14ac:dyDescent="0.3">
      <c r="B26" s="25" t="s">
        <v>92</v>
      </c>
      <c r="C26" s="6" t="s">
        <v>101</v>
      </c>
      <c r="D26" s="6">
        <f>'Központi irányítás'!C25*'Központi irányítás felosztása'!D6</f>
        <v>-126.3</v>
      </c>
      <c r="E26" s="6" t="s">
        <v>101</v>
      </c>
      <c r="F26" s="23" t="s">
        <v>101</v>
      </c>
      <c r="G26" s="6">
        <f>'Központi irányítás'!F25*'Központi irányítás felosztása'!E6</f>
        <v>-25.2</v>
      </c>
      <c r="H26" s="6">
        <f>D26+G26</f>
        <v>-151.5</v>
      </c>
      <c r="I26" s="6" t="s">
        <v>101</v>
      </c>
      <c r="J26" s="23" t="s">
        <v>101</v>
      </c>
      <c r="K26" s="6">
        <f>'Központi irányítás'!J25*'Központi irányítás felosztása'!F6</f>
        <v>-27.599999999999998</v>
      </c>
      <c r="L26" s="6">
        <f>H26+K26</f>
        <v>-179.1</v>
      </c>
      <c r="M26" s="6" t="s">
        <v>101</v>
      </c>
      <c r="N26" s="23" t="s">
        <v>101</v>
      </c>
      <c r="O26" s="6">
        <f>'Központi irányítás'!N25*'Központi irányítás felosztása'!G6</f>
        <v>-35.1</v>
      </c>
      <c r="P26" s="6">
        <f>L26+O26</f>
        <v>-214.2</v>
      </c>
      <c r="Q26" s="6" t="s">
        <v>101</v>
      </c>
      <c r="R26" s="23" t="s">
        <v>101</v>
      </c>
      <c r="S26" s="6">
        <f>'Központi irányítás'!R25*'Központi irányítás felosztása'!H6</f>
        <v>-53.1</v>
      </c>
      <c r="T26" s="6">
        <f>P26+S26</f>
        <v>-267.3</v>
      </c>
      <c r="U26" s="6" t="s">
        <v>101</v>
      </c>
      <c r="V26" s="23" t="s">
        <v>101</v>
      </c>
      <c r="W26" s="6">
        <f>'Központi irányítás'!V25*'Központi irányítás felosztása'!I6</f>
        <v>-51.9</v>
      </c>
      <c r="X26" s="6">
        <f>T26+W26</f>
        <v>-319.2</v>
      </c>
      <c r="Y26" s="6" t="s">
        <v>101</v>
      </c>
      <c r="Z26" s="23" t="s">
        <v>101</v>
      </c>
      <c r="AA26" s="6">
        <f>'Központi irányítás'!Z25*'Központi irányítás felosztása'!J6</f>
        <v>-54.3</v>
      </c>
      <c r="AB26" s="6">
        <f>X26+AA26</f>
        <v>-373.5</v>
      </c>
      <c r="AC26" s="6" t="s">
        <v>101</v>
      </c>
      <c r="AD26" s="23" t="s">
        <v>101</v>
      </c>
      <c r="AE26" s="6">
        <f>'Központi irányítás'!AD25*'Központi irányítás felosztása'!K6</f>
        <v>-53.4</v>
      </c>
      <c r="AF26" s="6">
        <f>AB26+AE26</f>
        <v>-426.9</v>
      </c>
      <c r="AG26" s="6" t="s">
        <v>101</v>
      </c>
      <c r="AH26" s="23" t="s">
        <v>101</v>
      </c>
      <c r="AI26" s="6">
        <f>'Központi irányítás'!AH25*'Központi irányítás felosztása'!J6</f>
        <v>-50.4</v>
      </c>
      <c r="AJ26" s="6">
        <f>AF26+AI26</f>
        <v>-477.29999999999995</v>
      </c>
      <c r="AK26" s="6" t="s">
        <v>101</v>
      </c>
      <c r="AL26" s="23" t="s">
        <v>101</v>
      </c>
      <c r="AM26" s="6">
        <f>'Központi irányítás'!AL25*'Központi irányítás felosztása'!M6</f>
        <v>-48.3</v>
      </c>
      <c r="AN26" s="23">
        <f>AJ26+AM26</f>
        <v>-525.59999999999991</v>
      </c>
    </row>
    <row r="27" spans="2:41" s="1" customFormat="1" x14ac:dyDescent="0.3">
      <c r="B27" s="2" t="s">
        <v>69</v>
      </c>
      <c r="C27" s="5"/>
      <c r="D27" s="5">
        <f t="shared" ref="D27:AO27" si="71">D25+D26</f>
        <v>-126.3</v>
      </c>
      <c r="E27" s="5"/>
      <c r="F27" s="5"/>
      <c r="G27" s="5">
        <f t="shared" si="71"/>
        <v>-25.2</v>
      </c>
      <c r="H27" s="5">
        <f t="shared" si="71"/>
        <v>-159.5</v>
      </c>
      <c r="I27" s="5"/>
      <c r="J27" s="5"/>
      <c r="K27" s="5">
        <f t="shared" si="71"/>
        <v>-27.599999999999998</v>
      </c>
      <c r="L27" s="5">
        <f t="shared" si="71"/>
        <v>-187.1</v>
      </c>
      <c r="M27" s="5"/>
      <c r="N27" s="5"/>
      <c r="O27" s="5">
        <f t="shared" si="71"/>
        <v>-35.1</v>
      </c>
      <c r="P27" s="5">
        <f t="shared" si="71"/>
        <v>-222.2</v>
      </c>
      <c r="Q27" s="5"/>
      <c r="R27" s="5"/>
      <c r="S27" s="5">
        <f t="shared" si="71"/>
        <v>-53.1</v>
      </c>
      <c r="T27" s="5">
        <f t="shared" si="71"/>
        <v>-275.3</v>
      </c>
      <c r="U27" s="5"/>
      <c r="V27" s="5"/>
      <c r="W27" s="5">
        <f t="shared" si="71"/>
        <v>-51.9</v>
      </c>
      <c r="X27" s="5">
        <f t="shared" si="71"/>
        <v>-327.2</v>
      </c>
      <c r="Y27" s="5"/>
      <c r="Z27" s="5"/>
      <c r="AA27" s="5">
        <f t="shared" si="71"/>
        <v>-54.3</v>
      </c>
      <c r="AB27" s="5">
        <f t="shared" si="71"/>
        <v>-381.5</v>
      </c>
      <c r="AC27" s="5"/>
      <c r="AD27" s="5"/>
      <c r="AE27" s="5">
        <f t="shared" si="71"/>
        <v>-53.4</v>
      </c>
      <c r="AF27" s="5">
        <f t="shared" si="71"/>
        <v>-441.4</v>
      </c>
      <c r="AG27" s="5"/>
      <c r="AH27" s="5"/>
      <c r="AI27" s="5">
        <f t="shared" si="71"/>
        <v>-50.4</v>
      </c>
      <c r="AJ27" s="5">
        <f t="shared" si="71"/>
        <v>-491.79999999999995</v>
      </c>
      <c r="AK27" s="5"/>
      <c r="AL27" s="5"/>
      <c r="AM27" s="5">
        <f t="shared" si="71"/>
        <v>-48.3</v>
      </c>
      <c r="AN27" s="22">
        <f t="shared" si="71"/>
        <v>-540.09999999999991</v>
      </c>
      <c r="AO27" s="5">
        <f t="shared" si="71"/>
        <v>1.0357142857142858</v>
      </c>
    </row>
    <row r="28" spans="2:41" x14ac:dyDescent="0.3">
      <c r="U28" s="6">
        <f>C24/12*7</f>
        <v>8.1666666666666679</v>
      </c>
    </row>
    <row r="29" spans="2:41" x14ac:dyDescent="0.3">
      <c r="B29" s="3"/>
      <c r="C29" s="3"/>
      <c r="D29" s="3"/>
      <c r="E29" s="4"/>
      <c r="F29" s="7"/>
      <c r="G29" s="3"/>
      <c r="H29" s="3"/>
      <c r="I29" s="4"/>
      <c r="J29" s="7"/>
      <c r="K29" s="3"/>
      <c r="L29" s="3"/>
      <c r="M29" s="4"/>
      <c r="N29" s="7"/>
      <c r="O29" s="3"/>
      <c r="P29" s="3"/>
      <c r="Q29" s="4"/>
      <c r="U29" s="6">
        <f>U8-U24</f>
        <v>-8.1666666666666661</v>
      </c>
    </row>
    <row r="30" spans="2:41" x14ac:dyDescent="0.3">
      <c r="B30" s="2"/>
      <c r="C30"/>
      <c r="D30"/>
      <c r="H30" s="26"/>
      <c r="K30" s="23"/>
      <c r="L30"/>
      <c r="P30"/>
      <c r="Q30" s="9"/>
    </row>
    <row r="31" spans="2:41" x14ac:dyDescent="0.3">
      <c r="F31" s="6"/>
      <c r="J31" s="6"/>
      <c r="N31" s="6"/>
      <c r="Q31" s="9"/>
    </row>
    <row r="32" spans="2:41" x14ac:dyDescent="0.3">
      <c r="F32" s="6"/>
      <c r="J32" s="6"/>
      <c r="N32" s="6"/>
      <c r="Q32" s="9"/>
    </row>
    <row r="33" spans="2:41" x14ac:dyDescent="0.3">
      <c r="F33" s="6"/>
      <c r="J33" s="6"/>
      <c r="N33" s="6"/>
      <c r="Q33" s="9"/>
    </row>
    <row r="34" spans="2:41" x14ac:dyDescent="0.3">
      <c r="F34" s="6"/>
      <c r="J34" s="6"/>
      <c r="N34" s="6"/>
      <c r="Q34" s="9"/>
    </row>
    <row r="35" spans="2:41" s="1" customFormat="1" x14ac:dyDescent="0.3">
      <c r="B35" s="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9"/>
      <c r="R35" s="8"/>
      <c r="S35" s="5"/>
      <c r="T35" s="5"/>
      <c r="U35" s="5"/>
      <c r="V35" s="8"/>
      <c r="W35" s="5"/>
      <c r="X35" s="5"/>
      <c r="Y35" s="5"/>
      <c r="Z35" s="8"/>
      <c r="AA35" s="5"/>
      <c r="AB35" s="5"/>
      <c r="AC35" s="5"/>
      <c r="AD35" s="8"/>
      <c r="AE35" s="5"/>
      <c r="AF35" s="5"/>
      <c r="AG35" s="5"/>
      <c r="AH35" s="8"/>
      <c r="AI35" s="5"/>
      <c r="AJ35" s="5"/>
      <c r="AK35" s="5"/>
      <c r="AL35" s="8"/>
      <c r="AM35" s="5"/>
      <c r="AN35" s="22"/>
      <c r="AO35" s="8"/>
    </row>
    <row r="36" spans="2:41" s="1" customFormat="1" x14ac:dyDescent="0.3">
      <c r="B36" s="2"/>
      <c r="C36" s="5"/>
      <c r="D36" s="6"/>
      <c r="E36" s="5"/>
      <c r="F36" s="5"/>
      <c r="G36" s="5"/>
      <c r="H36" s="6"/>
      <c r="I36" s="6"/>
      <c r="J36" s="5"/>
      <c r="K36" s="5"/>
      <c r="L36" s="6"/>
      <c r="M36" s="5"/>
      <c r="N36" s="5"/>
      <c r="O36" s="5"/>
      <c r="P36" s="6"/>
      <c r="Q36" s="9"/>
      <c r="R36" s="8"/>
      <c r="S36" s="5"/>
      <c r="T36" s="5"/>
      <c r="U36" s="5"/>
      <c r="V36" s="8"/>
      <c r="W36" s="5"/>
      <c r="X36" s="5"/>
      <c r="Y36" s="5"/>
      <c r="Z36" s="8"/>
      <c r="AA36" s="5"/>
      <c r="AB36" s="5"/>
      <c r="AC36" s="5"/>
      <c r="AD36" s="8"/>
      <c r="AE36" s="5"/>
      <c r="AF36" s="5"/>
      <c r="AG36" s="5"/>
      <c r="AH36" s="8"/>
      <c r="AI36" s="5"/>
      <c r="AJ36" s="5"/>
      <c r="AK36" s="5"/>
      <c r="AL36" s="8"/>
      <c r="AM36" s="5"/>
      <c r="AN36" s="22"/>
      <c r="AO36" s="8"/>
    </row>
    <row r="37" spans="2:41" x14ac:dyDescent="0.3">
      <c r="F37" s="6"/>
      <c r="J37" s="6"/>
      <c r="N37" s="6"/>
      <c r="Q37" s="9"/>
    </row>
    <row r="38" spans="2:41" x14ac:dyDescent="0.3">
      <c r="F38" s="6"/>
      <c r="J38" s="6"/>
      <c r="N38" s="6"/>
      <c r="Q38" s="9"/>
    </row>
    <row r="39" spans="2:41" x14ac:dyDescent="0.3">
      <c r="F39" s="6"/>
      <c r="J39" s="6"/>
      <c r="N39" s="6"/>
      <c r="Q39" s="9"/>
    </row>
    <row r="40" spans="2:41" x14ac:dyDescent="0.3">
      <c r="F40" s="6"/>
      <c r="J40" s="6"/>
      <c r="N40" s="6"/>
      <c r="Q40" s="9"/>
    </row>
    <row r="41" spans="2:41" x14ac:dyDescent="0.3">
      <c r="F41" s="6"/>
      <c r="J41" s="6"/>
      <c r="N41" s="6"/>
      <c r="Q41" s="9"/>
    </row>
    <row r="42" spans="2:41" s="1" customFormat="1" x14ac:dyDescent="0.3">
      <c r="B42" s="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9"/>
      <c r="R42" s="8"/>
      <c r="S42" s="5"/>
      <c r="T42" s="5"/>
      <c r="U42" s="5"/>
      <c r="V42" s="8"/>
      <c r="W42" s="5"/>
      <c r="X42" s="5"/>
      <c r="Y42" s="5"/>
      <c r="Z42" s="8"/>
      <c r="AA42" s="5"/>
      <c r="AB42" s="5"/>
      <c r="AC42" s="5"/>
      <c r="AD42" s="8"/>
      <c r="AE42" s="5"/>
      <c r="AF42" s="5"/>
      <c r="AG42" s="5"/>
      <c r="AH42" s="8"/>
      <c r="AI42" s="5"/>
      <c r="AJ42" s="5"/>
      <c r="AK42" s="5"/>
      <c r="AL42" s="8"/>
      <c r="AM42" s="5"/>
      <c r="AN42" s="22"/>
      <c r="AO42" s="8"/>
    </row>
    <row r="43" spans="2:41" s="1" customFormat="1" x14ac:dyDescent="0.3">
      <c r="B43" s="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9"/>
      <c r="R43" s="8"/>
      <c r="S43" s="5"/>
      <c r="T43" s="5"/>
      <c r="U43" s="5"/>
      <c r="V43" s="8"/>
      <c r="W43" s="5"/>
      <c r="X43" s="5"/>
      <c r="Y43" s="5"/>
      <c r="Z43" s="8"/>
      <c r="AA43" s="5"/>
      <c r="AB43" s="5"/>
      <c r="AC43" s="5"/>
      <c r="AD43" s="8"/>
      <c r="AE43" s="5"/>
      <c r="AF43" s="5"/>
      <c r="AG43" s="5"/>
      <c r="AH43" s="8"/>
      <c r="AI43" s="5"/>
      <c r="AJ43" s="5"/>
      <c r="AK43" s="5"/>
      <c r="AL43" s="8"/>
      <c r="AM43" s="5"/>
      <c r="AN43" s="22"/>
      <c r="AO43" s="8"/>
    </row>
    <row r="44" spans="2:41" x14ac:dyDescent="0.3">
      <c r="F44" s="6"/>
      <c r="J44" s="6"/>
      <c r="N44" s="6"/>
      <c r="Q44" s="9"/>
    </row>
    <row r="45" spans="2:41" x14ac:dyDescent="0.3">
      <c r="B45" s="15"/>
      <c r="F45" s="6"/>
      <c r="J45" s="6"/>
      <c r="N45" s="6"/>
      <c r="Q45" s="9"/>
    </row>
    <row r="46" spans="2:41" x14ac:dyDescent="0.3">
      <c r="F46" s="6"/>
      <c r="J46" s="6"/>
      <c r="N46" s="6"/>
      <c r="Q46" s="9"/>
    </row>
    <row r="47" spans="2:41" x14ac:dyDescent="0.3">
      <c r="B47" s="2"/>
      <c r="C47" s="5"/>
      <c r="D47" s="5"/>
      <c r="E47" s="5"/>
      <c r="F47" s="5"/>
      <c r="G47" s="5"/>
      <c r="I47" s="5"/>
      <c r="J47" s="5"/>
      <c r="K47" s="5"/>
      <c r="M47" s="5"/>
      <c r="N47" s="5"/>
      <c r="O47" s="5"/>
      <c r="Q47" s="9"/>
    </row>
    <row r="48" spans="2:41" s="1" customFormat="1" x14ac:dyDescent="0.3">
      <c r="B48" s="12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8"/>
      <c r="S48" s="5"/>
      <c r="T48" s="5"/>
      <c r="U48" s="5"/>
      <c r="V48" s="8"/>
      <c r="W48" s="5"/>
      <c r="X48" s="5"/>
      <c r="Y48" s="5"/>
      <c r="Z48" s="8"/>
      <c r="AA48" s="5"/>
      <c r="AB48" s="5"/>
      <c r="AC48" s="5"/>
      <c r="AD48" s="8"/>
      <c r="AE48" s="5"/>
      <c r="AF48" s="5"/>
      <c r="AG48" s="5"/>
      <c r="AH48" s="8"/>
      <c r="AI48" s="5"/>
      <c r="AJ48" s="5"/>
      <c r="AK48" s="5"/>
      <c r="AL48" s="8"/>
      <c r="AM48" s="5"/>
      <c r="AN48" s="22"/>
      <c r="AO48" s="8"/>
    </row>
    <row r="49" spans="2:41" x14ac:dyDescent="0.3">
      <c r="F49" s="6"/>
      <c r="J49" s="6"/>
      <c r="N49" s="6"/>
      <c r="Q49" s="9"/>
    </row>
    <row r="50" spans="2:41" x14ac:dyDescent="0.3">
      <c r="F50" s="6"/>
      <c r="J50" s="6"/>
      <c r="N50" s="6"/>
      <c r="Q50" s="9"/>
    </row>
    <row r="51" spans="2:41" x14ac:dyDescent="0.3">
      <c r="B51" s="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9"/>
    </row>
    <row r="52" spans="2:41" s="1" customFormat="1" x14ac:dyDescent="0.3">
      <c r="B52" s="2"/>
      <c r="C52" s="5"/>
      <c r="D52" s="5"/>
      <c r="E52" s="5"/>
      <c r="F52" s="8"/>
      <c r="G52" s="5"/>
      <c r="H52" s="5"/>
      <c r="I52" s="5"/>
      <c r="J52" s="8"/>
      <c r="K52" s="5"/>
      <c r="L52" s="5"/>
      <c r="M52" s="5"/>
      <c r="N52" s="8"/>
      <c r="O52" s="5"/>
      <c r="P52" s="5"/>
      <c r="Q52" s="5"/>
      <c r="R52" s="8"/>
      <c r="S52" s="5"/>
      <c r="T52" s="5"/>
      <c r="U52" s="5"/>
      <c r="V52" s="8"/>
      <c r="W52" s="5"/>
      <c r="X52" s="5"/>
      <c r="Y52" s="5"/>
      <c r="Z52" s="8"/>
      <c r="AA52" s="5"/>
      <c r="AB52" s="5"/>
      <c r="AC52" s="5"/>
      <c r="AD52" s="8"/>
      <c r="AE52" s="5"/>
      <c r="AF52" s="5"/>
      <c r="AG52" s="5"/>
      <c r="AH52" s="8"/>
      <c r="AI52" s="5"/>
      <c r="AJ52" s="5"/>
      <c r="AK52" s="5"/>
      <c r="AL52" s="8"/>
      <c r="AM52" s="5"/>
      <c r="AN52" s="22"/>
      <c r="AO5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3"/>
  <sheetViews>
    <sheetView topLeftCell="A4" zoomScale="60" zoomScaleNormal="60" workbookViewId="0">
      <selection activeCell="D6" sqref="D6"/>
    </sheetView>
  </sheetViews>
  <sheetFormatPr defaultRowHeight="14.4" x14ac:dyDescent="0.3"/>
  <cols>
    <col min="1" max="1" width="36.33203125" style="12" customWidth="1"/>
    <col min="2" max="2" width="12.6640625" customWidth="1"/>
    <col min="3" max="3" width="8.6640625" customWidth="1"/>
    <col min="4" max="4" width="8.88671875" style="6"/>
    <col min="5" max="5" width="9.44140625" style="9" customWidth="1"/>
    <col min="8" max="8" width="11" style="6" customWidth="1"/>
    <col min="9" max="9" width="10.44140625" style="9" customWidth="1"/>
    <col min="12" max="12" width="8.5546875" style="6" customWidth="1"/>
    <col min="13" max="13" width="8.88671875" style="9"/>
    <col min="16" max="16" width="8.88671875" style="6" customWidth="1"/>
    <col min="17" max="17" width="8.88671875" style="9" customWidth="1"/>
    <col min="18" max="19" width="8.88671875" customWidth="1"/>
    <col min="20" max="20" width="10.44140625" style="6" customWidth="1"/>
    <col min="21" max="21" width="8.88671875" style="9" customWidth="1"/>
    <col min="24" max="24" width="8.88671875" style="6"/>
    <col min="25" max="25" width="8.88671875" style="9"/>
    <col min="28" max="28" width="10.77734375" style="6" customWidth="1"/>
    <col min="29" max="29" width="12.5546875" style="9" customWidth="1"/>
    <col min="32" max="32" width="9.77734375" style="6" customWidth="1"/>
    <col min="33" max="33" width="12.5546875" style="9" bestFit="1" customWidth="1"/>
    <col min="36" max="36" width="11.88671875" style="6" customWidth="1"/>
    <col min="37" max="37" width="8.88671875" style="9"/>
    <col min="39" max="39" width="10.5546875" style="6" customWidth="1"/>
    <col min="40" max="40" width="11.33203125" style="9" customWidth="1"/>
  </cols>
  <sheetData>
    <row r="1" spans="1:40" ht="18" x14ac:dyDescent="0.35">
      <c r="A1" s="11"/>
      <c r="B1" s="18"/>
      <c r="C1" s="18"/>
      <c r="D1" s="18"/>
      <c r="E1" s="18"/>
      <c r="F1" s="18"/>
      <c r="G1" s="18"/>
      <c r="H1" s="16"/>
      <c r="I1" s="17"/>
      <c r="J1" s="18"/>
      <c r="K1" s="18"/>
      <c r="L1" s="16"/>
      <c r="M1" s="17"/>
      <c r="N1" s="18"/>
      <c r="O1" s="18"/>
      <c r="P1" s="16"/>
      <c r="Q1" s="17"/>
      <c r="R1" s="18"/>
      <c r="S1" s="18"/>
      <c r="T1" s="16"/>
      <c r="U1" s="17"/>
      <c r="V1" s="18"/>
      <c r="W1" s="18"/>
      <c r="X1" s="16"/>
      <c r="Y1" s="17"/>
      <c r="Z1" s="18"/>
      <c r="AA1" s="18"/>
      <c r="AB1" s="16"/>
      <c r="AC1" s="17"/>
      <c r="AD1" s="18"/>
      <c r="AE1" s="18"/>
      <c r="AF1" s="16"/>
      <c r="AG1" s="17"/>
      <c r="AH1" s="18"/>
      <c r="AI1" s="18"/>
      <c r="AJ1" s="16"/>
      <c r="AK1" s="17"/>
      <c r="AL1" s="18"/>
      <c r="AM1" s="16"/>
      <c r="AN1" s="17"/>
    </row>
    <row r="2" spans="1:40" s="3" customFormat="1" ht="72" x14ac:dyDescent="0.3">
      <c r="A2" s="3" t="s">
        <v>1</v>
      </c>
      <c r="B2" s="3" t="s">
        <v>5</v>
      </c>
      <c r="C2" s="3" t="s">
        <v>3</v>
      </c>
      <c r="D2" s="4" t="s">
        <v>2</v>
      </c>
      <c r="E2" s="7" t="s">
        <v>10</v>
      </c>
      <c r="F2" s="3" t="s">
        <v>4</v>
      </c>
      <c r="G2" s="3" t="s">
        <v>6</v>
      </c>
      <c r="H2" s="4" t="s">
        <v>94</v>
      </c>
      <c r="I2" s="7" t="s">
        <v>9</v>
      </c>
      <c r="J2" s="3" t="s">
        <v>7</v>
      </c>
      <c r="K2" s="3" t="s">
        <v>8</v>
      </c>
      <c r="L2" s="4" t="s">
        <v>95</v>
      </c>
      <c r="M2" s="7" t="s">
        <v>11</v>
      </c>
      <c r="N2" s="3" t="s">
        <v>12</v>
      </c>
      <c r="O2" s="3" t="s">
        <v>13</v>
      </c>
      <c r="P2" s="4" t="s">
        <v>14</v>
      </c>
      <c r="Q2" s="7" t="s">
        <v>15</v>
      </c>
      <c r="R2" s="3" t="s">
        <v>16</v>
      </c>
      <c r="S2" s="3" t="s">
        <v>17</v>
      </c>
      <c r="T2" s="4" t="s">
        <v>94</v>
      </c>
      <c r="U2" s="7" t="s">
        <v>18</v>
      </c>
      <c r="V2" s="3" t="s">
        <v>19</v>
      </c>
      <c r="W2" s="3" t="s">
        <v>22</v>
      </c>
      <c r="X2" s="4" t="s">
        <v>94</v>
      </c>
      <c r="Y2" s="7" t="s">
        <v>20</v>
      </c>
      <c r="Z2" s="3" t="s">
        <v>21</v>
      </c>
      <c r="AA2" s="3" t="s">
        <v>23</v>
      </c>
      <c r="AB2" s="4" t="s">
        <v>24</v>
      </c>
      <c r="AC2" s="7" t="s">
        <v>25</v>
      </c>
      <c r="AD2" s="3" t="s">
        <v>26</v>
      </c>
      <c r="AE2" s="3" t="s">
        <v>27</v>
      </c>
      <c r="AF2" s="4" t="s">
        <v>98</v>
      </c>
      <c r="AG2" s="7" t="s">
        <v>28</v>
      </c>
      <c r="AH2" s="3" t="s">
        <v>29</v>
      </c>
      <c r="AI2" s="3" t="s">
        <v>30</v>
      </c>
      <c r="AJ2" s="4" t="s">
        <v>97</v>
      </c>
      <c r="AK2" s="7" t="s">
        <v>31</v>
      </c>
      <c r="AL2" s="3" t="s">
        <v>32</v>
      </c>
      <c r="AM2" s="4" t="s">
        <v>33</v>
      </c>
      <c r="AN2" s="7" t="s">
        <v>34</v>
      </c>
    </row>
    <row r="3" spans="1:40" s="1" customFormat="1" x14ac:dyDescent="0.3">
      <c r="A3" s="2" t="s">
        <v>45</v>
      </c>
      <c r="D3" s="5"/>
      <c r="E3" s="8"/>
      <c r="H3" s="5"/>
      <c r="I3" s="8"/>
      <c r="L3" s="5"/>
      <c r="M3" s="8"/>
      <c r="P3" s="5"/>
      <c r="Q3" s="8"/>
      <c r="T3" s="5"/>
      <c r="U3" s="8"/>
      <c r="X3" s="5"/>
      <c r="Y3" s="8"/>
      <c r="AB3" s="5"/>
      <c r="AC3" s="8"/>
      <c r="AF3" s="5"/>
      <c r="AG3" s="8"/>
      <c r="AJ3" s="5"/>
      <c r="AK3" s="8"/>
      <c r="AM3" s="5"/>
      <c r="AN3" s="8"/>
    </row>
    <row r="4" spans="1:40" x14ac:dyDescent="0.3">
      <c r="A4" s="12" t="s">
        <v>37</v>
      </c>
      <c r="B4">
        <v>2200</v>
      </c>
      <c r="C4">
        <v>500</v>
      </c>
      <c r="D4" s="6">
        <f>B4/4</f>
        <v>550</v>
      </c>
      <c r="E4" s="9">
        <f>C4/D4</f>
        <v>0.90909090909090906</v>
      </c>
      <c r="F4">
        <v>75</v>
      </c>
      <c r="G4">
        <f>C4+F4</f>
        <v>575</v>
      </c>
      <c r="H4" s="6">
        <f>B4*4/12</f>
        <v>733.33333333333337</v>
      </c>
      <c r="I4" s="9">
        <f>G4/H4</f>
        <v>0.78409090909090906</v>
      </c>
      <c r="J4">
        <v>100</v>
      </c>
      <c r="K4">
        <f>J4+G4</f>
        <v>675</v>
      </c>
      <c r="L4" s="6">
        <f>B4/12*5</f>
        <v>916.66666666666674</v>
      </c>
      <c r="M4" s="9">
        <f>K4/L4</f>
        <v>0.73636363636363633</v>
      </c>
      <c r="N4">
        <v>120</v>
      </c>
      <c r="O4">
        <f>K4+N4</f>
        <v>795</v>
      </c>
      <c r="P4" s="6">
        <f>B4/2</f>
        <v>1100</v>
      </c>
      <c r="Q4" s="9">
        <f>O4/P4</f>
        <v>0.72272727272727277</v>
      </c>
      <c r="R4">
        <v>90</v>
      </c>
      <c r="S4">
        <f>O4+R4</f>
        <v>885</v>
      </c>
      <c r="T4" s="6">
        <f>B4/12*7</f>
        <v>1283.3333333333335</v>
      </c>
      <c r="U4" s="9">
        <f>S4/T4</f>
        <v>0.68961038961038956</v>
      </c>
      <c r="V4">
        <v>105</v>
      </c>
      <c r="W4">
        <f>S4+V4</f>
        <v>990</v>
      </c>
      <c r="X4" s="6">
        <f>B4/12*8</f>
        <v>1466.6666666666667</v>
      </c>
      <c r="Y4" s="9">
        <f>W4/X4</f>
        <v>0.67499999999999993</v>
      </c>
      <c r="Z4">
        <v>120</v>
      </c>
      <c r="AA4">
        <f>W4+Z4</f>
        <v>1110</v>
      </c>
      <c r="AB4" s="6">
        <f>B4/12*9</f>
        <v>1650</v>
      </c>
      <c r="AC4" s="9">
        <f>AA4/AB4</f>
        <v>0.67272727272727273</v>
      </c>
      <c r="AD4">
        <v>185</v>
      </c>
      <c r="AE4">
        <f>AA4+AD4</f>
        <v>1295</v>
      </c>
      <c r="AF4" s="6">
        <f>B4/12*10</f>
        <v>1833.3333333333335</v>
      </c>
      <c r="AG4" s="9">
        <f>AE4/AF4</f>
        <v>0.7063636363636363</v>
      </c>
      <c r="AH4">
        <v>175</v>
      </c>
      <c r="AI4">
        <f>AE4+AH4</f>
        <v>1470</v>
      </c>
      <c r="AJ4" s="6">
        <f>B4/12*11</f>
        <v>2016.6666666666667</v>
      </c>
      <c r="AK4" s="9">
        <f>AI4/AJ4</f>
        <v>0.72892561983471071</v>
      </c>
      <c r="AL4">
        <v>180</v>
      </c>
      <c r="AM4" s="6">
        <f>AI4+AL4</f>
        <v>1650</v>
      </c>
      <c r="AN4" s="9">
        <f>AM4/B4</f>
        <v>0.75</v>
      </c>
    </row>
    <row r="5" spans="1:40" x14ac:dyDescent="0.3">
      <c r="A5" s="12" t="s">
        <v>38</v>
      </c>
      <c r="B5">
        <v>1050</v>
      </c>
      <c r="C5">
        <v>600</v>
      </c>
      <c r="D5" s="6">
        <f t="shared" ref="D5:D7" si="0">B5/4</f>
        <v>262.5</v>
      </c>
      <c r="E5" s="9">
        <f t="shared" ref="E5:E25" si="1">C5/D5</f>
        <v>2.2857142857142856</v>
      </c>
      <c r="F5">
        <v>25</v>
      </c>
      <c r="G5">
        <f t="shared" ref="G5:G7" si="2">C5+F5</f>
        <v>625</v>
      </c>
      <c r="H5" s="6">
        <f t="shared" ref="H5:H25" si="3">B5*4/12</f>
        <v>350</v>
      </c>
      <c r="I5" s="9">
        <f t="shared" ref="I5:I25" si="4">G5/H5</f>
        <v>1.7857142857142858</v>
      </c>
      <c r="J5">
        <v>95</v>
      </c>
      <c r="K5">
        <f t="shared" ref="K5:K7" si="5">J5+G5</f>
        <v>720</v>
      </c>
      <c r="L5" s="6">
        <f t="shared" ref="L5:L25" si="6">B5/12*5</f>
        <v>437.5</v>
      </c>
      <c r="M5" s="9">
        <f t="shared" ref="M5:M25" si="7">K5/L5</f>
        <v>1.6457142857142857</v>
      </c>
      <c r="N5">
        <v>250</v>
      </c>
      <c r="O5">
        <f t="shared" ref="O5:O7" si="8">K5+N5</f>
        <v>970</v>
      </c>
      <c r="P5" s="6">
        <f t="shared" ref="P5:P25" si="9">B5/2</f>
        <v>525</v>
      </c>
      <c r="Q5" s="9">
        <f t="shared" ref="Q5:Q25" si="10">O5/P5</f>
        <v>1.8476190476190477</v>
      </c>
      <c r="R5">
        <v>0</v>
      </c>
      <c r="S5">
        <f t="shared" ref="S5:S7" si="11">O5+R5</f>
        <v>970</v>
      </c>
      <c r="T5" s="6">
        <f t="shared" ref="T5:T7" si="12">B5/12*7</f>
        <v>612.5</v>
      </c>
      <c r="U5" s="9">
        <f t="shared" ref="U5:U25" si="13">S5/T5</f>
        <v>1.583673469387755</v>
      </c>
      <c r="V5">
        <v>10</v>
      </c>
      <c r="W5">
        <f t="shared" ref="W5:W7" si="14">S5+V5</f>
        <v>980</v>
      </c>
      <c r="X5" s="6">
        <f t="shared" ref="X5:X25" si="15">B5/12*8</f>
        <v>700</v>
      </c>
      <c r="Y5" s="9">
        <f t="shared" ref="Y5:Y7" si="16">W5/X5</f>
        <v>1.4</v>
      </c>
      <c r="Z5">
        <v>11</v>
      </c>
      <c r="AA5">
        <f t="shared" ref="AA5:AA7" si="17">W5+Z5</f>
        <v>991</v>
      </c>
      <c r="AB5" s="6">
        <f t="shared" ref="AB5:AB7" si="18">B5/12*9</f>
        <v>787.5</v>
      </c>
      <c r="AC5" s="9">
        <f t="shared" ref="AC5:AC25" si="19">AA5/AB5</f>
        <v>1.2584126984126984</v>
      </c>
      <c r="AD5">
        <v>0</v>
      </c>
      <c r="AE5">
        <f t="shared" ref="AE5:AE7" si="20">AA5+AD5</f>
        <v>991</v>
      </c>
      <c r="AF5" s="6">
        <f t="shared" ref="AF5:AF7" si="21">B5/12*10</f>
        <v>875</v>
      </c>
      <c r="AG5" s="9">
        <f t="shared" ref="AG5:AG25" si="22">AE5/AF5</f>
        <v>1.1325714285714286</v>
      </c>
      <c r="AH5">
        <v>15</v>
      </c>
      <c r="AI5">
        <f t="shared" ref="AI5:AI7" si="23">AE5+AH5</f>
        <v>1006</v>
      </c>
      <c r="AJ5" s="6">
        <f t="shared" ref="AJ5:AJ25" si="24">B5/12*11</f>
        <v>962.5</v>
      </c>
      <c r="AK5" s="9">
        <f t="shared" ref="AK5:AK25" si="25">AI5/AJ5</f>
        <v>1.0451948051948052</v>
      </c>
      <c r="AL5">
        <v>0</v>
      </c>
      <c r="AM5" s="6">
        <f t="shared" ref="AM5:AM7" si="26">AI5+AL5</f>
        <v>1006</v>
      </c>
      <c r="AN5" s="9">
        <f t="shared" ref="AN5:AN25" si="27">AM5/B5</f>
        <v>0.95809523809523811</v>
      </c>
    </row>
    <row r="6" spans="1:40" x14ac:dyDescent="0.3">
      <c r="A6" s="12" t="s">
        <v>56</v>
      </c>
      <c r="B6">
        <v>200</v>
      </c>
      <c r="C6">
        <v>20</v>
      </c>
      <c r="D6" s="6">
        <f t="shared" si="0"/>
        <v>50</v>
      </c>
      <c r="E6" s="9">
        <f t="shared" si="1"/>
        <v>0.4</v>
      </c>
      <c r="F6">
        <v>10</v>
      </c>
      <c r="G6">
        <f t="shared" si="2"/>
        <v>30</v>
      </c>
      <c r="H6" s="6">
        <f t="shared" si="3"/>
        <v>66.666666666666671</v>
      </c>
      <c r="I6" s="9">
        <f t="shared" si="4"/>
        <v>0.44999999999999996</v>
      </c>
      <c r="J6">
        <v>60</v>
      </c>
      <c r="K6">
        <f t="shared" si="5"/>
        <v>90</v>
      </c>
      <c r="L6" s="6">
        <f t="shared" si="6"/>
        <v>83.333333333333343</v>
      </c>
      <c r="M6" s="9">
        <f t="shared" si="7"/>
        <v>1.0799999999999998</v>
      </c>
      <c r="N6">
        <v>0</v>
      </c>
      <c r="O6">
        <f t="shared" si="8"/>
        <v>90</v>
      </c>
      <c r="P6" s="6">
        <f t="shared" si="9"/>
        <v>100</v>
      </c>
      <c r="Q6" s="9">
        <f t="shared" si="10"/>
        <v>0.9</v>
      </c>
      <c r="R6">
        <v>75</v>
      </c>
      <c r="S6">
        <f t="shared" si="11"/>
        <v>165</v>
      </c>
      <c r="T6" s="6">
        <f t="shared" si="12"/>
        <v>116.66666666666667</v>
      </c>
      <c r="U6" s="9">
        <f t="shared" si="13"/>
        <v>1.4142857142857141</v>
      </c>
      <c r="V6">
        <v>0</v>
      </c>
      <c r="W6">
        <f t="shared" si="14"/>
        <v>165</v>
      </c>
      <c r="X6" s="6">
        <f t="shared" si="15"/>
        <v>133.33333333333334</v>
      </c>
      <c r="Y6" s="9">
        <f t="shared" si="16"/>
        <v>1.2374999999999998</v>
      </c>
      <c r="Z6">
        <v>0</v>
      </c>
      <c r="AA6">
        <f t="shared" si="17"/>
        <v>165</v>
      </c>
      <c r="AB6" s="6">
        <f t="shared" si="18"/>
        <v>150</v>
      </c>
      <c r="AC6" s="9">
        <f t="shared" si="19"/>
        <v>1.1000000000000001</v>
      </c>
      <c r="AD6">
        <v>0</v>
      </c>
      <c r="AE6">
        <f t="shared" si="20"/>
        <v>165</v>
      </c>
      <c r="AF6" s="6">
        <f t="shared" si="21"/>
        <v>166.66666666666669</v>
      </c>
      <c r="AG6" s="9">
        <f t="shared" si="22"/>
        <v>0.98999999999999988</v>
      </c>
      <c r="AH6">
        <v>0</v>
      </c>
      <c r="AI6">
        <f t="shared" si="23"/>
        <v>165</v>
      </c>
      <c r="AJ6" s="6">
        <f t="shared" si="24"/>
        <v>183.33333333333334</v>
      </c>
      <c r="AK6" s="9">
        <f t="shared" si="25"/>
        <v>0.89999999999999991</v>
      </c>
      <c r="AL6">
        <v>0</v>
      </c>
      <c r="AM6" s="6">
        <f t="shared" si="26"/>
        <v>165</v>
      </c>
      <c r="AN6" s="9">
        <f t="shared" si="27"/>
        <v>0.82499999999999996</v>
      </c>
    </row>
    <row r="7" spans="1:40" x14ac:dyDescent="0.3">
      <c r="A7" s="12" t="s">
        <v>39</v>
      </c>
      <c r="B7">
        <v>130</v>
      </c>
      <c r="C7">
        <v>10</v>
      </c>
      <c r="D7" s="6">
        <f t="shared" si="0"/>
        <v>32.5</v>
      </c>
      <c r="E7" s="9">
        <f t="shared" si="1"/>
        <v>0.30769230769230771</v>
      </c>
      <c r="F7">
        <v>4</v>
      </c>
      <c r="G7">
        <f t="shared" si="2"/>
        <v>14</v>
      </c>
      <c r="H7" s="6">
        <f t="shared" si="3"/>
        <v>43.333333333333336</v>
      </c>
      <c r="I7" s="9">
        <f t="shared" si="4"/>
        <v>0.32307692307692304</v>
      </c>
      <c r="J7">
        <v>20</v>
      </c>
      <c r="K7">
        <f t="shared" si="5"/>
        <v>34</v>
      </c>
      <c r="L7" s="6">
        <f t="shared" si="6"/>
        <v>54.166666666666671</v>
      </c>
      <c r="M7" s="9">
        <f t="shared" si="7"/>
        <v>0.62769230769230766</v>
      </c>
      <c r="N7">
        <v>15</v>
      </c>
      <c r="O7">
        <f t="shared" si="8"/>
        <v>49</v>
      </c>
      <c r="P7" s="6">
        <f t="shared" si="9"/>
        <v>65</v>
      </c>
      <c r="Q7" s="9">
        <f t="shared" si="10"/>
        <v>0.75384615384615383</v>
      </c>
      <c r="R7">
        <v>18</v>
      </c>
      <c r="S7">
        <f t="shared" si="11"/>
        <v>67</v>
      </c>
      <c r="T7" s="6">
        <f t="shared" si="12"/>
        <v>75.833333333333343</v>
      </c>
      <c r="U7" s="9">
        <f t="shared" si="13"/>
        <v>0.88351648351648338</v>
      </c>
      <c r="V7">
        <v>5</v>
      </c>
      <c r="W7">
        <f t="shared" si="14"/>
        <v>72</v>
      </c>
      <c r="X7" s="6">
        <f t="shared" si="15"/>
        <v>86.666666666666671</v>
      </c>
      <c r="Y7" s="9">
        <f t="shared" si="16"/>
        <v>0.8307692307692307</v>
      </c>
      <c r="Z7">
        <v>5</v>
      </c>
      <c r="AA7">
        <f t="shared" si="17"/>
        <v>77</v>
      </c>
      <c r="AB7" s="6">
        <f t="shared" si="18"/>
        <v>97.5</v>
      </c>
      <c r="AC7" s="9">
        <f t="shared" si="19"/>
        <v>0.78974358974358971</v>
      </c>
      <c r="AD7">
        <v>8</v>
      </c>
      <c r="AE7">
        <f t="shared" si="20"/>
        <v>85</v>
      </c>
      <c r="AF7" s="6">
        <f t="shared" si="21"/>
        <v>108.33333333333334</v>
      </c>
      <c r="AG7" s="9">
        <f t="shared" si="22"/>
        <v>0.78461538461538449</v>
      </c>
      <c r="AH7">
        <v>10</v>
      </c>
      <c r="AI7">
        <f t="shared" si="23"/>
        <v>95</v>
      </c>
      <c r="AJ7" s="6">
        <f t="shared" si="24"/>
        <v>119.16666666666667</v>
      </c>
      <c r="AK7" s="9">
        <f t="shared" si="25"/>
        <v>0.79720279720279719</v>
      </c>
      <c r="AL7">
        <v>11</v>
      </c>
      <c r="AM7" s="6">
        <f t="shared" si="26"/>
        <v>106</v>
      </c>
      <c r="AN7" s="9">
        <f t="shared" si="27"/>
        <v>0.81538461538461537</v>
      </c>
    </row>
    <row r="8" spans="1:40" s="1" customFormat="1" x14ac:dyDescent="0.3">
      <c r="A8" s="2" t="s">
        <v>40</v>
      </c>
      <c r="B8" s="1">
        <f>SUM(B4:B7)</f>
        <v>3580</v>
      </c>
      <c r="C8" s="1">
        <f t="shared" ref="C8:D8" si="28">SUM(C4:C7)</f>
        <v>1130</v>
      </c>
      <c r="D8" s="5">
        <f t="shared" si="28"/>
        <v>895</v>
      </c>
      <c r="E8" s="9">
        <f t="shared" si="1"/>
        <v>1.2625698324022345</v>
      </c>
      <c r="F8" s="1">
        <f>SUM(F4:F7)</f>
        <v>114</v>
      </c>
      <c r="G8" s="1">
        <f>SUM(G4:G7)</f>
        <v>1244</v>
      </c>
      <c r="H8" s="6">
        <f t="shared" si="3"/>
        <v>1193.3333333333333</v>
      </c>
      <c r="I8" s="9">
        <f t="shared" si="4"/>
        <v>1.0424581005586593</v>
      </c>
      <c r="J8" s="1">
        <f>SUM(J4:J7)</f>
        <v>275</v>
      </c>
      <c r="K8" s="1">
        <f>SUM(K4:K7)</f>
        <v>1519</v>
      </c>
      <c r="L8" s="6">
        <f t="shared" si="6"/>
        <v>1491.6666666666665</v>
      </c>
      <c r="M8" s="9">
        <f t="shared" si="7"/>
        <v>1.0183240223463688</v>
      </c>
      <c r="N8" s="1">
        <f>SUM(N4:N7)</f>
        <v>385</v>
      </c>
      <c r="O8" s="1">
        <f>SUM(O4:O7)</f>
        <v>1904</v>
      </c>
      <c r="P8" s="6">
        <f t="shared" si="9"/>
        <v>1790</v>
      </c>
      <c r="Q8" s="9">
        <f t="shared" si="10"/>
        <v>1.0636871508379888</v>
      </c>
      <c r="R8" s="1">
        <f>SUM(R4:R7)</f>
        <v>183</v>
      </c>
      <c r="S8" s="1">
        <f t="shared" ref="S8:AM14" si="29">SUM(S4:S7)</f>
        <v>2087</v>
      </c>
      <c r="T8" s="5">
        <f t="shared" si="29"/>
        <v>2088.3333333333335</v>
      </c>
      <c r="U8" s="9">
        <f t="shared" si="13"/>
        <v>0.99936153232242608</v>
      </c>
      <c r="V8" s="1">
        <f t="shared" si="29"/>
        <v>120</v>
      </c>
      <c r="W8" s="1">
        <f t="shared" si="29"/>
        <v>2207</v>
      </c>
      <c r="X8" s="6">
        <f t="shared" si="15"/>
        <v>2386.6666666666665</v>
      </c>
      <c r="Y8" s="9">
        <f>W8/X8</f>
        <v>0.92472067039106154</v>
      </c>
      <c r="Z8" s="1">
        <f t="shared" si="29"/>
        <v>136</v>
      </c>
      <c r="AA8" s="1">
        <f t="shared" si="29"/>
        <v>2343</v>
      </c>
      <c r="AB8" s="5">
        <f t="shared" si="29"/>
        <v>2685</v>
      </c>
      <c r="AC8" s="9">
        <f t="shared" si="19"/>
        <v>0.87262569832402237</v>
      </c>
      <c r="AD8" s="1">
        <f t="shared" si="29"/>
        <v>193</v>
      </c>
      <c r="AE8" s="1">
        <f t="shared" si="29"/>
        <v>2536</v>
      </c>
      <c r="AF8" s="5">
        <f t="shared" si="29"/>
        <v>2983.3333333333335</v>
      </c>
      <c r="AG8" s="9">
        <f t="shared" si="22"/>
        <v>0.85005586592178761</v>
      </c>
      <c r="AH8" s="1">
        <f t="shared" si="29"/>
        <v>200</v>
      </c>
      <c r="AI8" s="1">
        <f t="shared" si="29"/>
        <v>2736</v>
      </c>
      <c r="AJ8" s="6">
        <f t="shared" si="24"/>
        <v>3281.6666666666665</v>
      </c>
      <c r="AK8" s="9">
        <f t="shared" si="25"/>
        <v>0.83372270187912645</v>
      </c>
      <c r="AL8" s="1">
        <f t="shared" si="29"/>
        <v>191</v>
      </c>
      <c r="AM8" s="5">
        <f t="shared" si="29"/>
        <v>2927</v>
      </c>
      <c r="AN8" s="9">
        <f t="shared" si="27"/>
        <v>0.81759776536312845</v>
      </c>
    </row>
    <row r="9" spans="1:40" s="1" customFormat="1" x14ac:dyDescent="0.3">
      <c r="A9" s="2" t="s">
        <v>46</v>
      </c>
      <c r="D9" s="5"/>
      <c r="E9" s="9"/>
      <c r="H9" s="6"/>
      <c r="I9" s="9"/>
      <c r="L9" s="6"/>
      <c r="M9" s="9"/>
      <c r="P9" s="6">
        <f t="shared" si="9"/>
        <v>0</v>
      </c>
      <c r="Q9" s="9"/>
      <c r="T9" s="5"/>
      <c r="U9" s="9"/>
      <c r="X9" s="6"/>
      <c r="Y9" s="9"/>
      <c r="AB9" s="5"/>
      <c r="AC9" s="9"/>
      <c r="AF9" s="5"/>
      <c r="AG9" s="9"/>
      <c r="AJ9" s="6">
        <f t="shared" si="24"/>
        <v>0</v>
      </c>
      <c r="AK9" s="9"/>
      <c r="AM9" s="5"/>
      <c r="AN9" s="9"/>
    </row>
    <row r="10" spans="1:40" x14ac:dyDescent="0.3">
      <c r="A10" s="12" t="s">
        <v>41</v>
      </c>
      <c r="B10">
        <v>471</v>
      </c>
      <c r="C10">
        <v>150</v>
      </c>
      <c r="D10" s="6">
        <f>B10/4</f>
        <v>117.75</v>
      </c>
      <c r="E10" s="9">
        <f t="shared" si="1"/>
        <v>1.2738853503184713</v>
      </c>
      <c r="F10">
        <v>15</v>
      </c>
      <c r="G10">
        <f>C10+F10</f>
        <v>165</v>
      </c>
      <c r="H10" s="6">
        <f t="shared" si="3"/>
        <v>157</v>
      </c>
      <c r="I10" s="9">
        <f t="shared" si="4"/>
        <v>1.0509554140127388</v>
      </c>
      <c r="J10">
        <v>55</v>
      </c>
      <c r="K10">
        <f>G10+J10</f>
        <v>220</v>
      </c>
      <c r="L10" s="6">
        <f t="shared" si="6"/>
        <v>196.25</v>
      </c>
      <c r="M10" s="9">
        <f t="shared" si="7"/>
        <v>1.1210191082802548</v>
      </c>
      <c r="N10">
        <v>40</v>
      </c>
      <c r="O10">
        <f>K10+N10</f>
        <v>260</v>
      </c>
      <c r="P10" s="6">
        <f t="shared" si="9"/>
        <v>235.5</v>
      </c>
      <c r="Q10" s="9">
        <f t="shared" si="10"/>
        <v>1.1040339702760085</v>
      </c>
      <c r="R10">
        <v>35</v>
      </c>
      <c r="S10">
        <f>O10+R10</f>
        <v>295</v>
      </c>
      <c r="T10" s="5">
        <f>B10/12*7</f>
        <v>274.75</v>
      </c>
      <c r="U10" s="9">
        <f t="shared" si="13"/>
        <v>1.0737033666969973</v>
      </c>
      <c r="V10">
        <v>40</v>
      </c>
      <c r="W10">
        <f>S10+V10</f>
        <v>335</v>
      </c>
      <c r="X10" s="6">
        <f t="shared" si="15"/>
        <v>314</v>
      </c>
      <c r="Y10" s="9">
        <f t="shared" ref="Y10:Y25" si="30">W10/X10</f>
        <v>1.0668789808917198</v>
      </c>
      <c r="Z10">
        <v>42</v>
      </c>
      <c r="AA10">
        <f>W10+Z10</f>
        <v>377</v>
      </c>
      <c r="AB10" s="6">
        <f>B10/12*9</f>
        <v>353.25</v>
      </c>
      <c r="AC10" s="9">
        <f t="shared" si="19"/>
        <v>1.0672328379334748</v>
      </c>
      <c r="AD10">
        <v>40</v>
      </c>
      <c r="AE10">
        <f>AA10+AD10</f>
        <v>417</v>
      </c>
      <c r="AF10" s="6">
        <f>B10/12*10</f>
        <v>392.5</v>
      </c>
      <c r="AG10" s="9">
        <f t="shared" si="22"/>
        <v>1.0624203821656051</v>
      </c>
      <c r="AH10">
        <v>45</v>
      </c>
      <c r="AI10">
        <f>AE10+AH10</f>
        <v>462</v>
      </c>
      <c r="AJ10" s="6">
        <f t="shared" si="24"/>
        <v>431.75</v>
      </c>
      <c r="AK10" s="9">
        <f t="shared" si="25"/>
        <v>1.0700636942675159</v>
      </c>
      <c r="AL10">
        <v>48</v>
      </c>
      <c r="AM10" s="6">
        <f>AI10+AL10</f>
        <v>510</v>
      </c>
      <c r="AN10" s="9">
        <f t="shared" si="27"/>
        <v>1.0828025477707006</v>
      </c>
    </row>
    <row r="11" spans="1:40" x14ac:dyDescent="0.3">
      <c r="A11" s="12" t="s">
        <v>42</v>
      </c>
      <c r="B11">
        <v>35</v>
      </c>
      <c r="C11">
        <v>10</v>
      </c>
      <c r="D11" s="6">
        <f t="shared" ref="D11:D13" si="31">B11/4</f>
        <v>8.75</v>
      </c>
      <c r="E11" s="9">
        <f t="shared" si="1"/>
        <v>1.1428571428571428</v>
      </c>
      <c r="F11">
        <v>2</v>
      </c>
      <c r="G11">
        <f t="shared" ref="G11:G13" si="32">C11+F11</f>
        <v>12</v>
      </c>
      <c r="H11" s="6">
        <f t="shared" si="3"/>
        <v>11.666666666666666</v>
      </c>
      <c r="I11" s="9">
        <f t="shared" si="4"/>
        <v>1.0285714285714287</v>
      </c>
      <c r="J11">
        <v>10</v>
      </c>
      <c r="K11">
        <f t="shared" ref="K11:K13" si="33">G11+J11</f>
        <v>22</v>
      </c>
      <c r="L11" s="6">
        <f t="shared" si="6"/>
        <v>14.583333333333332</v>
      </c>
      <c r="M11" s="9">
        <f t="shared" si="7"/>
        <v>1.5085714285714287</v>
      </c>
      <c r="N11">
        <v>10</v>
      </c>
      <c r="O11">
        <f t="shared" ref="O11:O13" si="34">K11+N11</f>
        <v>32</v>
      </c>
      <c r="P11" s="6">
        <f t="shared" si="9"/>
        <v>17.5</v>
      </c>
      <c r="Q11" s="9">
        <f t="shared" si="10"/>
        <v>1.8285714285714285</v>
      </c>
      <c r="R11">
        <v>20</v>
      </c>
      <c r="S11">
        <f t="shared" ref="S11:S13" si="35">O11+R11</f>
        <v>52</v>
      </c>
      <c r="T11" s="5">
        <f t="shared" ref="T11:T13" si="36">B11/12*7</f>
        <v>20.416666666666664</v>
      </c>
      <c r="U11" s="9">
        <f t="shared" si="13"/>
        <v>2.5469387755102044</v>
      </c>
      <c r="V11">
        <v>21</v>
      </c>
      <c r="W11">
        <f t="shared" ref="W11:W13" si="37">S11+V11</f>
        <v>73</v>
      </c>
      <c r="X11" s="6">
        <f t="shared" si="15"/>
        <v>23.333333333333332</v>
      </c>
      <c r="Y11" s="9">
        <f t="shared" si="30"/>
        <v>3.1285714285714286</v>
      </c>
      <c r="Z11">
        <v>20</v>
      </c>
      <c r="AA11">
        <f t="shared" ref="AA11:AA13" si="38">W11+Z11</f>
        <v>93</v>
      </c>
      <c r="AB11" s="6">
        <f t="shared" ref="AB11:AB13" si="39">B11/12*9</f>
        <v>26.25</v>
      </c>
      <c r="AC11" s="9">
        <f t="shared" si="19"/>
        <v>3.5428571428571427</v>
      </c>
      <c r="AD11">
        <v>20</v>
      </c>
      <c r="AE11">
        <f t="shared" ref="AE11:AE13" si="40">AA11+AD11</f>
        <v>113</v>
      </c>
      <c r="AF11" s="6">
        <f t="shared" ref="AF11:AF13" si="41">B11/12*10</f>
        <v>29.166666666666664</v>
      </c>
      <c r="AG11" s="9">
        <f t="shared" si="22"/>
        <v>3.8742857142857146</v>
      </c>
      <c r="AH11">
        <v>16</v>
      </c>
      <c r="AI11">
        <f t="shared" ref="AI11:AI13" si="42">AE11+AH11</f>
        <v>129</v>
      </c>
      <c r="AJ11" s="6">
        <f t="shared" si="24"/>
        <v>32.083333333333329</v>
      </c>
      <c r="AK11" s="9">
        <f t="shared" si="25"/>
        <v>4.0207792207792217</v>
      </c>
      <c r="AL11">
        <v>15</v>
      </c>
      <c r="AM11" s="6">
        <f t="shared" ref="AM11:AM13" si="43">AI11+AL11</f>
        <v>144</v>
      </c>
      <c r="AN11" s="9">
        <f t="shared" si="27"/>
        <v>4.1142857142857139</v>
      </c>
    </row>
    <row r="12" spans="1:40" x14ac:dyDescent="0.3">
      <c r="A12" s="12" t="s">
        <v>44</v>
      </c>
      <c r="B12">
        <v>70</v>
      </c>
      <c r="C12">
        <v>30</v>
      </c>
      <c r="D12" s="6">
        <f t="shared" si="31"/>
        <v>17.5</v>
      </c>
      <c r="E12" s="9">
        <f t="shared" si="1"/>
        <v>1.7142857142857142</v>
      </c>
      <c r="F12">
        <v>3</v>
      </c>
      <c r="G12">
        <f t="shared" si="32"/>
        <v>33</v>
      </c>
      <c r="H12" s="6">
        <f t="shared" si="3"/>
        <v>23.333333333333332</v>
      </c>
      <c r="I12" s="9">
        <f t="shared" si="4"/>
        <v>1.4142857142857144</v>
      </c>
      <c r="J12">
        <v>16</v>
      </c>
      <c r="K12">
        <f t="shared" si="33"/>
        <v>49</v>
      </c>
      <c r="L12" s="6">
        <f t="shared" si="6"/>
        <v>29.166666666666664</v>
      </c>
      <c r="M12" s="9">
        <f t="shared" si="7"/>
        <v>1.6800000000000002</v>
      </c>
      <c r="N12">
        <v>15</v>
      </c>
      <c r="O12">
        <f t="shared" si="34"/>
        <v>64</v>
      </c>
      <c r="P12" s="6">
        <f t="shared" si="9"/>
        <v>35</v>
      </c>
      <c r="Q12" s="9">
        <f t="shared" si="10"/>
        <v>1.8285714285714285</v>
      </c>
      <c r="R12">
        <v>5</v>
      </c>
      <c r="S12">
        <f t="shared" si="35"/>
        <v>69</v>
      </c>
      <c r="T12" s="5">
        <f t="shared" si="36"/>
        <v>40.833333333333329</v>
      </c>
      <c r="U12" s="9">
        <f t="shared" si="13"/>
        <v>1.6897959183673472</v>
      </c>
      <c r="V12">
        <v>4</v>
      </c>
      <c r="W12">
        <f t="shared" si="37"/>
        <v>73</v>
      </c>
      <c r="X12" s="6">
        <f t="shared" si="15"/>
        <v>46.666666666666664</v>
      </c>
      <c r="Y12" s="9">
        <f t="shared" si="30"/>
        <v>1.5642857142857143</v>
      </c>
      <c r="Z12">
        <v>2</v>
      </c>
      <c r="AA12">
        <f t="shared" si="38"/>
        <v>75</v>
      </c>
      <c r="AB12" s="6">
        <f t="shared" si="39"/>
        <v>52.5</v>
      </c>
      <c r="AC12" s="9">
        <f t="shared" si="19"/>
        <v>1.4285714285714286</v>
      </c>
      <c r="AD12">
        <v>2</v>
      </c>
      <c r="AE12">
        <f t="shared" si="40"/>
        <v>77</v>
      </c>
      <c r="AF12" s="6">
        <f t="shared" si="41"/>
        <v>58.333333333333329</v>
      </c>
      <c r="AG12" s="9">
        <f t="shared" si="22"/>
        <v>1.32</v>
      </c>
      <c r="AH12">
        <v>2</v>
      </c>
      <c r="AI12">
        <f t="shared" si="42"/>
        <v>79</v>
      </c>
      <c r="AJ12" s="6">
        <f t="shared" si="24"/>
        <v>64.166666666666657</v>
      </c>
      <c r="AK12" s="9">
        <f t="shared" si="25"/>
        <v>1.2311688311688314</v>
      </c>
      <c r="AL12">
        <v>3</v>
      </c>
      <c r="AM12" s="6">
        <f t="shared" si="43"/>
        <v>82</v>
      </c>
      <c r="AN12" s="9">
        <f t="shared" si="27"/>
        <v>1.1714285714285715</v>
      </c>
    </row>
    <row r="13" spans="1:40" x14ac:dyDescent="0.3">
      <c r="A13" s="12" t="s">
        <v>43</v>
      </c>
      <c r="B13">
        <v>15</v>
      </c>
      <c r="C13">
        <v>7</v>
      </c>
      <c r="D13" s="6">
        <f t="shared" si="31"/>
        <v>3.75</v>
      </c>
      <c r="E13" s="9">
        <f t="shared" si="1"/>
        <v>1.8666666666666667</v>
      </c>
      <c r="F13">
        <v>1</v>
      </c>
      <c r="G13">
        <f t="shared" si="32"/>
        <v>8</v>
      </c>
      <c r="H13" s="6">
        <f t="shared" si="3"/>
        <v>5</v>
      </c>
      <c r="I13" s="9">
        <f t="shared" si="4"/>
        <v>1.6</v>
      </c>
      <c r="J13">
        <v>4</v>
      </c>
      <c r="K13">
        <f t="shared" si="33"/>
        <v>12</v>
      </c>
      <c r="L13" s="6">
        <f t="shared" si="6"/>
        <v>6.25</v>
      </c>
      <c r="M13" s="9">
        <f t="shared" si="7"/>
        <v>1.92</v>
      </c>
      <c r="N13">
        <v>4</v>
      </c>
      <c r="O13">
        <f t="shared" si="34"/>
        <v>16</v>
      </c>
      <c r="P13" s="6">
        <f t="shared" si="9"/>
        <v>7.5</v>
      </c>
      <c r="Q13" s="9">
        <f t="shared" si="10"/>
        <v>2.1333333333333333</v>
      </c>
      <c r="R13">
        <v>6</v>
      </c>
      <c r="S13">
        <f t="shared" si="35"/>
        <v>22</v>
      </c>
      <c r="T13" s="5">
        <f t="shared" si="36"/>
        <v>8.75</v>
      </c>
      <c r="U13" s="9">
        <f t="shared" si="13"/>
        <v>2.5142857142857142</v>
      </c>
      <c r="V13">
        <v>7</v>
      </c>
      <c r="W13">
        <f t="shared" si="37"/>
        <v>29</v>
      </c>
      <c r="X13" s="6">
        <f t="shared" si="15"/>
        <v>10</v>
      </c>
      <c r="Y13" s="9">
        <f t="shared" si="30"/>
        <v>2.9</v>
      </c>
      <c r="Z13">
        <v>1</v>
      </c>
      <c r="AA13">
        <f t="shared" si="38"/>
        <v>30</v>
      </c>
      <c r="AB13" s="6">
        <f t="shared" si="39"/>
        <v>11.25</v>
      </c>
      <c r="AC13" s="9">
        <f t="shared" si="19"/>
        <v>2.6666666666666665</v>
      </c>
      <c r="AD13">
        <v>1</v>
      </c>
      <c r="AE13">
        <f t="shared" si="40"/>
        <v>31</v>
      </c>
      <c r="AF13" s="6">
        <f t="shared" si="41"/>
        <v>12.5</v>
      </c>
      <c r="AG13" s="9">
        <f t="shared" si="22"/>
        <v>2.48</v>
      </c>
      <c r="AH13">
        <v>1</v>
      </c>
      <c r="AI13">
        <f t="shared" si="42"/>
        <v>32</v>
      </c>
      <c r="AJ13" s="6">
        <f t="shared" si="24"/>
        <v>13.75</v>
      </c>
      <c r="AK13" s="9">
        <f t="shared" si="25"/>
        <v>2.3272727272727272</v>
      </c>
      <c r="AL13">
        <v>4</v>
      </c>
      <c r="AM13" s="6">
        <f t="shared" si="43"/>
        <v>36</v>
      </c>
      <c r="AN13" s="9">
        <f t="shared" si="27"/>
        <v>2.4</v>
      </c>
    </row>
    <row r="14" spans="1:40" s="1" customFormat="1" x14ac:dyDescent="0.3">
      <c r="A14" s="2" t="s">
        <v>47</v>
      </c>
      <c r="B14" s="1">
        <f>SUM(B10:B13)</f>
        <v>591</v>
      </c>
      <c r="C14" s="1">
        <f>SUM(C10:C13)</f>
        <v>197</v>
      </c>
      <c r="D14" s="5">
        <f>SUM(D10:D13)</f>
        <v>147.75</v>
      </c>
      <c r="E14" s="8">
        <f t="shared" si="1"/>
        <v>1.3333333333333333</v>
      </c>
      <c r="F14" s="1">
        <f>SUM(F10:F13)</f>
        <v>21</v>
      </c>
      <c r="G14" s="1">
        <f>SUM(G10:G13)</f>
        <v>218</v>
      </c>
      <c r="H14" s="5">
        <f t="shared" si="3"/>
        <v>197</v>
      </c>
      <c r="I14" s="8">
        <f t="shared" si="4"/>
        <v>1.1065989847715736</v>
      </c>
      <c r="J14" s="1">
        <f>SUM(J10:J13)</f>
        <v>85</v>
      </c>
      <c r="K14" s="1">
        <f>SUM(K10:K13)</f>
        <v>303</v>
      </c>
      <c r="L14" s="5">
        <f t="shared" si="6"/>
        <v>246.25</v>
      </c>
      <c r="M14" s="8">
        <f t="shared" si="7"/>
        <v>1.2304568527918782</v>
      </c>
      <c r="N14" s="1">
        <f>SUM(N10:N13)</f>
        <v>69</v>
      </c>
      <c r="O14" s="1">
        <f>SUM(O10:O13)</f>
        <v>372</v>
      </c>
      <c r="P14" s="5">
        <f t="shared" si="9"/>
        <v>295.5</v>
      </c>
      <c r="Q14" s="8">
        <f t="shared" si="10"/>
        <v>1.2588832487309645</v>
      </c>
      <c r="R14" s="1">
        <f>SUM(R10:R13)</f>
        <v>66</v>
      </c>
      <c r="S14" s="1">
        <f t="shared" ref="S14:AM14" si="44">SUM(S10:S13)</f>
        <v>438</v>
      </c>
      <c r="T14" s="5">
        <f t="shared" si="29"/>
        <v>344.75</v>
      </c>
      <c r="U14" s="8">
        <f t="shared" si="13"/>
        <v>1.2704858593183466</v>
      </c>
      <c r="V14" s="1">
        <f t="shared" si="44"/>
        <v>72</v>
      </c>
      <c r="W14" s="1">
        <f t="shared" si="44"/>
        <v>510</v>
      </c>
      <c r="X14" s="5">
        <f t="shared" si="15"/>
        <v>394</v>
      </c>
      <c r="Y14" s="8">
        <f t="shared" si="30"/>
        <v>1.2944162436548223</v>
      </c>
      <c r="Z14" s="1">
        <f t="shared" si="44"/>
        <v>65</v>
      </c>
      <c r="AA14" s="1">
        <f t="shared" si="44"/>
        <v>575</v>
      </c>
      <c r="AB14" s="5">
        <f t="shared" si="44"/>
        <v>443.25</v>
      </c>
      <c r="AC14" s="9">
        <f t="shared" si="19"/>
        <v>1.2972363226170334</v>
      </c>
      <c r="AD14" s="1">
        <f t="shared" si="44"/>
        <v>63</v>
      </c>
      <c r="AE14" s="1">
        <f t="shared" si="44"/>
        <v>638</v>
      </c>
      <c r="AF14" s="5">
        <f t="shared" si="44"/>
        <v>492.5</v>
      </c>
      <c r="AG14" s="9">
        <f t="shared" si="22"/>
        <v>1.2954314720812183</v>
      </c>
      <c r="AH14" s="1">
        <f t="shared" si="44"/>
        <v>64</v>
      </c>
      <c r="AI14" s="1">
        <f t="shared" si="44"/>
        <v>702</v>
      </c>
      <c r="AJ14" s="6">
        <f t="shared" si="24"/>
        <v>541.75</v>
      </c>
      <c r="AK14" s="9">
        <f t="shared" si="25"/>
        <v>1.2958006460544531</v>
      </c>
      <c r="AL14" s="1">
        <f t="shared" si="44"/>
        <v>70</v>
      </c>
      <c r="AM14" s="5">
        <f t="shared" si="44"/>
        <v>772</v>
      </c>
      <c r="AN14" s="9">
        <f t="shared" si="27"/>
        <v>1.3062605752961083</v>
      </c>
    </row>
    <row r="15" spans="1:40" x14ac:dyDescent="0.3">
      <c r="A15" s="12" t="s">
        <v>48</v>
      </c>
      <c r="B15">
        <v>900</v>
      </c>
      <c r="C15">
        <v>300</v>
      </c>
      <c r="D15" s="6">
        <f>B15/4</f>
        <v>225</v>
      </c>
      <c r="E15" s="9">
        <f t="shared" si="1"/>
        <v>1.3333333333333333</v>
      </c>
      <c r="F15">
        <v>75</v>
      </c>
      <c r="G15">
        <f>C15+F15</f>
        <v>375</v>
      </c>
      <c r="H15" s="6">
        <f t="shared" si="3"/>
        <v>300</v>
      </c>
      <c r="I15" s="9">
        <f t="shared" si="4"/>
        <v>1.25</v>
      </c>
      <c r="J15">
        <v>100</v>
      </c>
      <c r="K15">
        <f>J15+G15</f>
        <v>475</v>
      </c>
      <c r="L15" s="6">
        <f t="shared" si="6"/>
        <v>375</v>
      </c>
      <c r="M15" s="9">
        <f t="shared" si="7"/>
        <v>1.2666666666666666</v>
      </c>
      <c r="N15">
        <v>100</v>
      </c>
      <c r="O15">
        <f>K15+N15</f>
        <v>575</v>
      </c>
      <c r="P15" s="6">
        <f t="shared" si="9"/>
        <v>450</v>
      </c>
      <c r="Q15" s="9">
        <f t="shared" si="10"/>
        <v>1.2777777777777777</v>
      </c>
      <c r="R15">
        <v>80</v>
      </c>
      <c r="S15">
        <f>O15+R15</f>
        <v>655</v>
      </c>
      <c r="T15" s="5">
        <f>B15/12*7</f>
        <v>525</v>
      </c>
      <c r="U15" s="9">
        <f t="shared" si="13"/>
        <v>1.2476190476190476</v>
      </c>
      <c r="V15">
        <v>70</v>
      </c>
      <c r="W15">
        <f>S15+V15</f>
        <v>725</v>
      </c>
      <c r="X15" s="6">
        <f t="shared" si="15"/>
        <v>600</v>
      </c>
      <c r="Y15" s="9">
        <f t="shared" si="30"/>
        <v>1.2083333333333333</v>
      </c>
      <c r="Z15">
        <v>65</v>
      </c>
      <c r="AA15">
        <f>W15+Z15</f>
        <v>790</v>
      </c>
      <c r="AB15" s="6">
        <f>B15/12*9</f>
        <v>675</v>
      </c>
      <c r="AC15" s="9">
        <f t="shared" si="19"/>
        <v>1.1703703703703703</v>
      </c>
      <c r="AD15">
        <v>68</v>
      </c>
      <c r="AE15">
        <f>AA15+AD15</f>
        <v>858</v>
      </c>
      <c r="AF15" s="6">
        <f>B15/12*10</f>
        <v>750</v>
      </c>
      <c r="AG15" s="9">
        <f t="shared" si="22"/>
        <v>1.1439999999999999</v>
      </c>
      <c r="AH15">
        <v>70</v>
      </c>
      <c r="AI15">
        <f>AE15+AH15</f>
        <v>928</v>
      </c>
      <c r="AJ15" s="6">
        <f t="shared" si="24"/>
        <v>825</v>
      </c>
      <c r="AK15" s="9">
        <f t="shared" si="25"/>
        <v>1.1248484848484848</v>
      </c>
      <c r="AL15">
        <v>73</v>
      </c>
      <c r="AM15" s="6">
        <f>AJ15+AL15</f>
        <v>898</v>
      </c>
      <c r="AN15" s="9">
        <f t="shared" si="27"/>
        <v>0.99777777777777776</v>
      </c>
    </row>
    <row r="16" spans="1:40" x14ac:dyDescent="0.3">
      <c r="A16" s="12" t="s">
        <v>49</v>
      </c>
      <c r="B16">
        <v>117</v>
      </c>
      <c r="C16">
        <v>35</v>
      </c>
      <c r="D16" s="6">
        <f t="shared" ref="D16:D20" si="45">B16/4</f>
        <v>29.25</v>
      </c>
      <c r="E16" s="9">
        <f t="shared" si="1"/>
        <v>1.1965811965811965</v>
      </c>
      <c r="F16">
        <v>10</v>
      </c>
      <c r="G16">
        <f t="shared" ref="G16:G20" si="46">C16+F16</f>
        <v>45</v>
      </c>
      <c r="H16" s="6">
        <f t="shared" si="3"/>
        <v>39</v>
      </c>
      <c r="I16" s="9">
        <f t="shared" si="4"/>
        <v>1.1538461538461537</v>
      </c>
      <c r="J16">
        <v>13</v>
      </c>
      <c r="K16">
        <f t="shared" ref="K16:K20" si="47">J16+G16</f>
        <v>58</v>
      </c>
      <c r="L16" s="6">
        <f t="shared" si="6"/>
        <v>48.75</v>
      </c>
      <c r="M16" s="9">
        <f t="shared" si="7"/>
        <v>1.1897435897435897</v>
      </c>
      <c r="N16">
        <v>10</v>
      </c>
      <c r="O16">
        <f t="shared" ref="O16:O23" si="48">K16+N16</f>
        <v>68</v>
      </c>
      <c r="P16" s="6">
        <f t="shared" si="9"/>
        <v>58.5</v>
      </c>
      <c r="Q16" s="9">
        <f t="shared" si="10"/>
        <v>1.1623931623931625</v>
      </c>
      <c r="R16">
        <v>10</v>
      </c>
      <c r="S16">
        <f>O16+R16</f>
        <v>78</v>
      </c>
      <c r="T16" s="5">
        <f>B16/12*7</f>
        <v>68.25</v>
      </c>
      <c r="U16" s="9">
        <f t="shared" si="13"/>
        <v>1.1428571428571428</v>
      </c>
      <c r="V16">
        <v>8</v>
      </c>
      <c r="W16">
        <f>S16+V16</f>
        <v>86</v>
      </c>
      <c r="X16" s="6">
        <f t="shared" si="15"/>
        <v>78</v>
      </c>
      <c r="Y16" s="9">
        <f t="shared" si="30"/>
        <v>1.1025641025641026</v>
      </c>
      <c r="Z16">
        <v>7</v>
      </c>
      <c r="AA16">
        <f t="shared" ref="AA16" si="49">W16+Z16</f>
        <v>93</v>
      </c>
      <c r="AB16" s="6">
        <f>B16/12*9</f>
        <v>87.75</v>
      </c>
      <c r="AC16" s="9">
        <f t="shared" si="19"/>
        <v>1.0598290598290598</v>
      </c>
      <c r="AD16">
        <v>8</v>
      </c>
      <c r="AE16">
        <f>AA16+AD16</f>
        <v>101</v>
      </c>
      <c r="AF16" s="6">
        <f>B16/12*10</f>
        <v>97.5</v>
      </c>
      <c r="AG16" s="9">
        <f t="shared" si="22"/>
        <v>1.035897435897436</v>
      </c>
      <c r="AH16">
        <v>9</v>
      </c>
      <c r="AI16">
        <f>AE16+AH16</f>
        <v>110</v>
      </c>
      <c r="AJ16" s="6">
        <f t="shared" si="24"/>
        <v>107.25</v>
      </c>
      <c r="AK16" s="9">
        <f t="shared" si="25"/>
        <v>1.0256410256410255</v>
      </c>
      <c r="AL16">
        <v>9</v>
      </c>
      <c r="AM16" s="6">
        <f>AJ16+AL16</f>
        <v>116.25</v>
      </c>
      <c r="AN16" s="9">
        <f t="shared" si="27"/>
        <v>0.99358974358974361</v>
      </c>
    </row>
    <row r="17" spans="1:40" x14ac:dyDescent="0.3">
      <c r="A17" s="12" t="s">
        <v>50</v>
      </c>
      <c r="B17">
        <v>60</v>
      </c>
      <c r="C17">
        <v>18</v>
      </c>
      <c r="D17" s="6">
        <f t="shared" si="45"/>
        <v>15</v>
      </c>
      <c r="E17" s="9">
        <f t="shared" si="1"/>
        <v>1.2</v>
      </c>
      <c r="F17">
        <v>10</v>
      </c>
      <c r="G17">
        <v>21</v>
      </c>
      <c r="H17" s="6">
        <f t="shared" si="3"/>
        <v>20</v>
      </c>
      <c r="I17" s="9">
        <f t="shared" si="4"/>
        <v>1.05</v>
      </c>
      <c r="J17">
        <f>J20+J19+J18</f>
        <v>10</v>
      </c>
      <c r="K17">
        <f t="shared" si="47"/>
        <v>31</v>
      </c>
      <c r="L17" s="6">
        <f t="shared" si="6"/>
        <v>25</v>
      </c>
      <c r="M17" s="9">
        <f t="shared" si="7"/>
        <v>1.24</v>
      </c>
      <c r="N17">
        <v>11</v>
      </c>
      <c r="O17">
        <f t="shared" si="48"/>
        <v>42</v>
      </c>
      <c r="P17" s="6">
        <f t="shared" si="9"/>
        <v>30</v>
      </c>
      <c r="Q17" s="9">
        <f t="shared" si="10"/>
        <v>1.4</v>
      </c>
      <c r="R17">
        <f>R18+R19+R20</f>
        <v>10</v>
      </c>
      <c r="S17">
        <f t="shared" ref="S17:AM17" si="50">S18+S19+S20</f>
        <v>49</v>
      </c>
      <c r="T17" s="5">
        <f>T20+T19+T18</f>
        <v>35</v>
      </c>
      <c r="U17" s="9">
        <f t="shared" si="13"/>
        <v>1.4</v>
      </c>
      <c r="V17">
        <f t="shared" si="50"/>
        <v>8</v>
      </c>
      <c r="W17">
        <f t="shared" si="50"/>
        <v>57</v>
      </c>
      <c r="X17" s="6">
        <f t="shared" si="15"/>
        <v>40</v>
      </c>
      <c r="Y17" s="9">
        <f t="shared" si="30"/>
        <v>1.425</v>
      </c>
      <c r="Z17">
        <f t="shared" si="50"/>
        <v>7</v>
      </c>
      <c r="AA17">
        <f>AA18+AA19+AA20</f>
        <v>64</v>
      </c>
      <c r="AB17" s="6">
        <f t="shared" si="50"/>
        <v>45</v>
      </c>
      <c r="AC17" s="9">
        <f t="shared" si="19"/>
        <v>1.4222222222222223</v>
      </c>
      <c r="AD17">
        <f t="shared" si="50"/>
        <v>6</v>
      </c>
      <c r="AE17">
        <f t="shared" si="50"/>
        <v>51</v>
      </c>
      <c r="AF17" s="6">
        <f t="shared" si="50"/>
        <v>50</v>
      </c>
      <c r="AG17" s="9">
        <f t="shared" si="22"/>
        <v>1.02</v>
      </c>
      <c r="AH17">
        <f t="shared" si="50"/>
        <v>9</v>
      </c>
      <c r="AI17">
        <f t="shared" si="50"/>
        <v>60</v>
      </c>
      <c r="AJ17" s="6">
        <f t="shared" si="24"/>
        <v>55</v>
      </c>
      <c r="AK17" s="9">
        <f t="shared" si="25"/>
        <v>1.0909090909090908</v>
      </c>
      <c r="AL17">
        <f t="shared" si="50"/>
        <v>10</v>
      </c>
      <c r="AM17" s="6">
        <f t="shared" si="50"/>
        <v>70</v>
      </c>
      <c r="AN17" s="9">
        <f t="shared" si="27"/>
        <v>1.1666666666666667</v>
      </c>
    </row>
    <row r="18" spans="1:40" x14ac:dyDescent="0.3">
      <c r="A18" s="12" t="s">
        <v>51</v>
      </c>
      <c r="B18">
        <v>45</v>
      </c>
      <c r="C18">
        <v>10</v>
      </c>
      <c r="D18" s="6">
        <f t="shared" si="45"/>
        <v>11.25</v>
      </c>
      <c r="E18" s="9">
        <f t="shared" si="1"/>
        <v>0.88888888888888884</v>
      </c>
      <c r="F18">
        <v>4</v>
      </c>
      <c r="G18">
        <f t="shared" si="46"/>
        <v>14</v>
      </c>
      <c r="H18" s="6">
        <f t="shared" si="3"/>
        <v>15</v>
      </c>
      <c r="I18" s="9">
        <f t="shared" si="4"/>
        <v>0.93333333333333335</v>
      </c>
      <c r="J18">
        <v>5</v>
      </c>
      <c r="K18">
        <f t="shared" si="47"/>
        <v>19</v>
      </c>
      <c r="L18" s="6">
        <f t="shared" si="6"/>
        <v>18.75</v>
      </c>
      <c r="M18" s="9">
        <f t="shared" si="7"/>
        <v>1.0133333333333334</v>
      </c>
      <c r="N18">
        <v>2</v>
      </c>
      <c r="O18">
        <f t="shared" si="48"/>
        <v>21</v>
      </c>
      <c r="P18" s="6">
        <f t="shared" si="9"/>
        <v>22.5</v>
      </c>
      <c r="Q18" s="9">
        <f t="shared" si="10"/>
        <v>0.93333333333333335</v>
      </c>
      <c r="R18">
        <v>3</v>
      </c>
      <c r="S18">
        <f>O18+R18</f>
        <v>24</v>
      </c>
      <c r="T18" s="5">
        <f>B18/12*7</f>
        <v>26.25</v>
      </c>
      <c r="U18" s="9">
        <f t="shared" si="13"/>
        <v>0.91428571428571426</v>
      </c>
      <c r="V18">
        <v>3</v>
      </c>
      <c r="W18">
        <f>S18+V18</f>
        <v>27</v>
      </c>
      <c r="X18" s="6">
        <f t="shared" si="15"/>
        <v>30</v>
      </c>
      <c r="Y18" s="9">
        <f t="shared" si="30"/>
        <v>0.9</v>
      </c>
      <c r="Z18">
        <v>2</v>
      </c>
      <c r="AA18">
        <f>W18+Z18</f>
        <v>29</v>
      </c>
      <c r="AB18" s="6">
        <f>B18/12*9</f>
        <v>33.75</v>
      </c>
      <c r="AC18" s="9">
        <f t="shared" si="19"/>
        <v>0.85925925925925928</v>
      </c>
      <c r="AD18">
        <v>3</v>
      </c>
      <c r="AE18" s="6">
        <f>AB18+AD18</f>
        <v>36.75</v>
      </c>
      <c r="AF18" s="6">
        <f>B18/12*10</f>
        <v>37.5</v>
      </c>
      <c r="AG18" s="9">
        <f t="shared" si="22"/>
        <v>0.98</v>
      </c>
      <c r="AH18">
        <v>4</v>
      </c>
      <c r="AI18" s="6">
        <f>AE18+AH18</f>
        <v>40.75</v>
      </c>
      <c r="AJ18" s="6">
        <f t="shared" si="24"/>
        <v>41.25</v>
      </c>
      <c r="AK18" s="9">
        <f t="shared" si="25"/>
        <v>0.98787878787878791</v>
      </c>
      <c r="AL18">
        <v>4</v>
      </c>
      <c r="AM18" s="6">
        <f>AI18+AL18</f>
        <v>44.75</v>
      </c>
      <c r="AN18" s="9">
        <f t="shared" si="27"/>
        <v>0.99444444444444446</v>
      </c>
    </row>
    <row r="19" spans="1:40" x14ac:dyDescent="0.3">
      <c r="A19" s="12" t="s">
        <v>52</v>
      </c>
      <c r="B19">
        <v>10</v>
      </c>
      <c r="C19">
        <v>0</v>
      </c>
      <c r="D19" s="6">
        <f t="shared" si="45"/>
        <v>2.5</v>
      </c>
      <c r="E19" s="9">
        <f t="shared" si="1"/>
        <v>0</v>
      </c>
      <c r="F19">
        <v>5</v>
      </c>
      <c r="G19">
        <f t="shared" si="46"/>
        <v>5</v>
      </c>
      <c r="H19" s="6">
        <f t="shared" si="3"/>
        <v>3.3333333333333335</v>
      </c>
      <c r="I19" s="9">
        <f t="shared" si="4"/>
        <v>1.5</v>
      </c>
      <c r="J19">
        <v>4</v>
      </c>
      <c r="K19">
        <f t="shared" si="47"/>
        <v>9</v>
      </c>
      <c r="L19" s="6">
        <f t="shared" si="6"/>
        <v>4.166666666666667</v>
      </c>
      <c r="M19" s="9">
        <f t="shared" si="7"/>
        <v>2.1599999999999997</v>
      </c>
      <c r="N19">
        <v>4</v>
      </c>
      <c r="O19">
        <f t="shared" si="48"/>
        <v>13</v>
      </c>
      <c r="P19" s="6">
        <f t="shared" si="9"/>
        <v>5</v>
      </c>
      <c r="Q19" s="9">
        <f t="shared" si="10"/>
        <v>2.6</v>
      </c>
      <c r="R19">
        <v>4</v>
      </c>
      <c r="S19">
        <f t="shared" ref="S19:S20" si="51">O19+R19</f>
        <v>17</v>
      </c>
      <c r="T19" s="5">
        <f t="shared" ref="T19:T20" si="52">B19/12*7</f>
        <v>5.8333333333333339</v>
      </c>
      <c r="U19" s="9">
        <f t="shared" si="13"/>
        <v>2.9142857142857141</v>
      </c>
      <c r="V19">
        <v>3</v>
      </c>
      <c r="W19">
        <f t="shared" ref="W19:W20" si="53">S19+V19</f>
        <v>20</v>
      </c>
      <c r="X19" s="6">
        <f t="shared" si="15"/>
        <v>6.666666666666667</v>
      </c>
      <c r="Y19" s="9">
        <f t="shared" si="30"/>
        <v>3</v>
      </c>
      <c r="Z19">
        <v>3</v>
      </c>
      <c r="AA19">
        <f t="shared" ref="AA19:AA20" si="54">W19+Z19</f>
        <v>23</v>
      </c>
      <c r="AB19" s="6">
        <f t="shared" ref="AB19:AB20" si="55">B19/12*9</f>
        <v>7.5</v>
      </c>
      <c r="AC19" s="9">
        <f t="shared" si="19"/>
        <v>3.0666666666666669</v>
      </c>
      <c r="AD19">
        <v>2</v>
      </c>
      <c r="AE19" s="6">
        <f t="shared" ref="AE19:AE20" si="56">AB19+AD19</f>
        <v>9.5</v>
      </c>
      <c r="AF19" s="6">
        <f t="shared" ref="AF19:AF20" si="57">B19/12*10</f>
        <v>8.3333333333333339</v>
      </c>
      <c r="AG19" s="9">
        <f t="shared" si="22"/>
        <v>1.1399999999999999</v>
      </c>
      <c r="AH19">
        <v>3</v>
      </c>
      <c r="AI19" s="6">
        <f t="shared" ref="AI19:AI20" si="58">AE19+AH19</f>
        <v>12.5</v>
      </c>
      <c r="AJ19" s="6">
        <f t="shared" si="24"/>
        <v>9.1666666666666679</v>
      </c>
      <c r="AK19" s="9">
        <f t="shared" si="25"/>
        <v>1.3636363636363635</v>
      </c>
      <c r="AL19">
        <v>5</v>
      </c>
      <c r="AM19" s="6">
        <f t="shared" ref="AM19:AM20" si="59">AI19+AL19</f>
        <v>17.5</v>
      </c>
      <c r="AN19" s="9">
        <f t="shared" si="27"/>
        <v>1.75</v>
      </c>
    </row>
    <row r="20" spans="1:40" x14ac:dyDescent="0.3">
      <c r="A20" s="12" t="s">
        <v>53</v>
      </c>
      <c r="B20">
        <v>5</v>
      </c>
      <c r="C20">
        <v>1</v>
      </c>
      <c r="D20" s="6">
        <f t="shared" si="45"/>
        <v>1.25</v>
      </c>
      <c r="E20" s="9">
        <f t="shared" si="1"/>
        <v>0.8</v>
      </c>
      <c r="F20">
        <v>1</v>
      </c>
      <c r="G20">
        <f t="shared" si="46"/>
        <v>2</v>
      </c>
      <c r="H20" s="6">
        <f t="shared" si="3"/>
        <v>1.6666666666666667</v>
      </c>
      <c r="I20" s="9">
        <f t="shared" si="4"/>
        <v>1.2</v>
      </c>
      <c r="J20">
        <v>1</v>
      </c>
      <c r="K20">
        <f t="shared" si="47"/>
        <v>3</v>
      </c>
      <c r="L20" s="6">
        <f t="shared" si="6"/>
        <v>2.0833333333333335</v>
      </c>
      <c r="M20" s="9">
        <f t="shared" si="7"/>
        <v>1.44</v>
      </c>
      <c r="N20">
        <v>2</v>
      </c>
      <c r="O20">
        <f t="shared" si="48"/>
        <v>5</v>
      </c>
      <c r="P20" s="6">
        <f t="shared" si="9"/>
        <v>2.5</v>
      </c>
      <c r="Q20" s="9">
        <f t="shared" si="10"/>
        <v>2</v>
      </c>
      <c r="R20">
        <v>3</v>
      </c>
      <c r="S20">
        <f t="shared" si="51"/>
        <v>8</v>
      </c>
      <c r="T20" s="5">
        <f t="shared" si="52"/>
        <v>2.916666666666667</v>
      </c>
      <c r="U20" s="9">
        <f t="shared" si="13"/>
        <v>2.7428571428571424</v>
      </c>
      <c r="V20">
        <v>2</v>
      </c>
      <c r="W20">
        <f t="shared" si="53"/>
        <v>10</v>
      </c>
      <c r="X20" s="6">
        <f t="shared" si="15"/>
        <v>3.3333333333333335</v>
      </c>
      <c r="Y20" s="9">
        <f t="shared" si="30"/>
        <v>3</v>
      </c>
      <c r="Z20">
        <v>2</v>
      </c>
      <c r="AA20">
        <f t="shared" si="54"/>
        <v>12</v>
      </c>
      <c r="AB20" s="6">
        <f t="shared" si="55"/>
        <v>3.75</v>
      </c>
      <c r="AC20" s="9">
        <f t="shared" si="19"/>
        <v>3.2</v>
      </c>
      <c r="AD20">
        <v>1</v>
      </c>
      <c r="AE20" s="6">
        <f t="shared" si="56"/>
        <v>4.75</v>
      </c>
      <c r="AF20" s="6">
        <f t="shared" si="57"/>
        <v>4.166666666666667</v>
      </c>
      <c r="AG20" s="9">
        <f t="shared" si="22"/>
        <v>1.1399999999999999</v>
      </c>
      <c r="AH20">
        <v>2</v>
      </c>
      <c r="AI20" s="6">
        <f t="shared" si="58"/>
        <v>6.75</v>
      </c>
      <c r="AJ20" s="6">
        <f t="shared" si="24"/>
        <v>4.5833333333333339</v>
      </c>
      <c r="AK20" s="9">
        <f t="shared" si="25"/>
        <v>1.4727272727272724</v>
      </c>
      <c r="AL20">
        <v>1</v>
      </c>
      <c r="AM20" s="6">
        <f t="shared" si="59"/>
        <v>7.75</v>
      </c>
      <c r="AN20" s="9">
        <f t="shared" si="27"/>
        <v>1.55</v>
      </c>
    </row>
    <row r="21" spans="1:40" s="1" customFormat="1" ht="28.8" x14ac:dyDescent="0.3">
      <c r="A21" s="2" t="s">
        <v>96</v>
      </c>
      <c r="B21" s="1">
        <f>B15+B16+B17</f>
        <v>1077</v>
      </c>
      <c r="C21" s="1">
        <f>C15+C16+C17</f>
        <v>353</v>
      </c>
      <c r="D21" s="5">
        <f>D15+D16+D17</f>
        <v>269.25</v>
      </c>
      <c r="E21" s="8">
        <f t="shared" si="1"/>
        <v>1.3110492107706593</v>
      </c>
      <c r="F21" s="1">
        <f>F15+F16+F17</f>
        <v>95</v>
      </c>
      <c r="G21" s="1">
        <f>G15+G16+G17</f>
        <v>441</v>
      </c>
      <c r="H21" s="5">
        <f t="shared" si="3"/>
        <v>359</v>
      </c>
      <c r="I21" s="8">
        <f t="shared" si="4"/>
        <v>1.2284122562674096</v>
      </c>
      <c r="J21" s="1">
        <f>J15+J16+J17</f>
        <v>123</v>
      </c>
      <c r="K21" s="1">
        <f>K15+K16+K17</f>
        <v>564</v>
      </c>
      <c r="L21" s="5">
        <f t="shared" si="6"/>
        <v>448.75</v>
      </c>
      <c r="M21" s="8">
        <f t="shared" si="7"/>
        <v>1.256824512534819</v>
      </c>
      <c r="N21" s="1">
        <f>N15+N16+N17</f>
        <v>121</v>
      </c>
      <c r="O21" s="1">
        <f t="shared" si="48"/>
        <v>685</v>
      </c>
      <c r="P21" s="6">
        <f t="shared" si="9"/>
        <v>538.5</v>
      </c>
      <c r="Q21" s="9">
        <f t="shared" si="10"/>
        <v>1.2720519962859795</v>
      </c>
      <c r="R21" s="1">
        <f>R15+R16+R17</f>
        <v>100</v>
      </c>
      <c r="S21" s="1">
        <f t="shared" ref="S21:AM21" si="60">S15+S16+S17</f>
        <v>782</v>
      </c>
      <c r="T21" s="5">
        <f>T15+T16+T17</f>
        <v>628.25</v>
      </c>
      <c r="U21" s="9">
        <f t="shared" si="13"/>
        <v>1.2447274174293672</v>
      </c>
      <c r="V21" s="1">
        <f t="shared" si="60"/>
        <v>86</v>
      </c>
      <c r="W21" s="1">
        <f t="shared" si="60"/>
        <v>868</v>
      </c>
      <c r="X21" s="6">
        <f t="shared" si="15"/>
        <v>718</v>
      </c>
      <c r="Y21" s="9">
        <f t="shared" si="30"/>
        <v>1.2089136490250696</v>
      </c>
      <c r="Z21" s="1">
        <f t="shared" si="60"/>
        <v>79</v>
      </c>
      <c r="AA21" s="1">
        <f t="shared" si="60"/>
        <v>947</v>
      </c>
      <c r="AB21" s="5">
        <f t="shared" si="60"/>
        <v>807.75</v>
      </c>
      <c r="AC21" s="9">
        <f t="shared" si="19"/>
        <v>1.1723924481584649</v>
      </c>
      <c r="AD21" s="1">
        <f t="shared" si="60"/>
        <v>82</v>
      </c>
      <c r="AE21" s="1">
        <f t="shared" si="60"/>
        <v>1010</v>
      </c>
      <c r="AF21" s="5">
        <f t="shared" si="60"/>
        <v>897.5</v>
      </c>
      <c r="AG21" s="9">
        <f t="shared" si="22"/>
        <v>1.1253481894150419</v>
      </c>
      <c r="AH21" s="1">
        <f t="shared" si="60"/>
        <v>88</v>
      </c>
      <c r="AI21" s="1">
        <f t="shared" si="60"/>
        <v>1098</v>
      </c>
      <c r="AJ21" s="6">
        <f t="shared" si="24"/>
        <v>987.25</v>
      </c>
      <c r="AK21" s="9">
        <f t="shared" si="25"/>
        <v>1.1121802988098253</v>
      </c>
      <c r="AL21" s="1">
        <f t="shared" si="60"/>
        <v>92</v>
      </c>
      <c r="AM21" s="5">
        <f t="shared" si="60"/>
        <v>1084.25</v>
      </c>
      <c r="AN21" s="9">
        <f t="shared" si="27"/>
        <v>1.0067316620241411</v>
      </c>
    </row>
    <row r="22" spans="1:40" s="1" customFormat="1" x14ac:dyDescent="0.3">
      <c r="A22" s="2" t="s">
        <v>54</v>
      </c>
      <c r="B22" s="1">
        <v>200</v>
      </c>
      <c r="C22" s="1">
        <v>50</v>
      </c>
      <c r="D22" s="5">
        <v>50</v>
      </c>
      <c r="E22" s="8">
        <f t="shared" si="1"/>
        <v>1</v>
      </c>
      <c r="F22" s="1">
        <v>12</v>
      </c>
      <c r="G22" s="1">
        <f>G16+G17+G18</f>
        <v>80</v>
      </c>
      <c r="H22" s="5">
        <f t="shared" si="3"/>
        <v>66.666666666666671</v>
      </c>
      <c r="I22" s="8">
        <f t="shared" si="4"/>
        <v>1.2</v>
      </c>
      <c r="J22" s="1">
        <v>14</v>
      </c>
      <c r="K22" s="1">
        <f>G22+J22</f>
        <v>94</v>
      </c>
      <c r="L22" s="5">
        <f t="shared" si="6"/>
        <v>83.333333333333343</v>
      </c>
      <c r="M22" s="8">
        <f t="shared" si="7"/>
        <v>1.1279999999999999</v>
      </c>
      <c r="N22" s="1">
        <v>15</v>
      </c>
      <c r="O22" s="1">
        <f t="shared" si="48"/>
        <v>109</v>
      </c>
      <c r="P22" s="6">
        <f t="shared" si="9"/>
        <v>100</v>
      </c>
      <c r="Q22" s="9">
        <f t="shared" si="10"/>
        <v>1.0900000000000001</v>
      </c>
      <c r="R22" s="1">
        <v>15</v>
      </c>
      <c r="S22" s="1">
        <f>O22+R22</f>
        <v>124</v>
      </c>
      <c r="T22" s="5">
        <f>B22/12*7</f>
        <v>116.66666666666667</v>
      </c>
      <c r="U22" s="9">
        <f t="shared" si="13"/>
        <v>1.0628571428571427</v>
      </c>
      <c r="V22" s="1">
        <v>14</v>
      </c>
      <c r="W22" s="1">
        <f>S22+V22</f>
        <v>138</v>
      </c>
      <c r="X22" s="6">
        <f t="shared" si="15"/>
        <v>133.33333333333334</v>
      </c>
      <c r="Y22" s="9">
        <f t="shared" si="30"/>
        <v>1.0349999999999999</v>
      </c>
      <c r="Z22" s="1">
        <v>14</v>
      </c>
      <c r="AA22" s="1">
        <f>W22+Z22</f>
        <v>152</v>
      </c>
      <c r="AB22" s="5">
        <f>B22/12*9</f>
        <v>150</v>
      </c>
      <c r="AC22" s="9">
        <f t="shared" si="19"/>
        <v>1.0133333333333334</v>
      </c>
      <c r="AD22" s="1">
        <v>14</v>
      </c>
      <c r="AE22" s="1">
        <f>AA22+AD22</f>
        <v>166</v>
      </c>
      <c r="AF22" s="5">
        <f>B22/12*10</f>
        <v>166.66666666666669</v>
      </c>
      <c r="AG22" s="9">
        <f t="shared" si="22"/>
        <v>0.99599999999999989</v>
      </c>
      <c r="AH22" s="1">
        <v>15</v>
      </c>
      <c r="AI22" s="1">
        <f>AE22+AH22</f>
        <v>181</v>
      </c>
      <c r="AJ22" s="6">
        <f t="shared" si="24"/>
        <v>183.33333333333334</v>
      </c>
      <c r="AK22" s="9">
        <f t="shared" si="25"/>
        <v>0.98727272727272719</v>
      </c>
      <c r="AL22" s="1">
        <v>14</v>
      </c>
      <c r="AM22" s="5">
        <f>AI22+AL22</f>
        <v>195</v>
      </c>
      <c r="AN22" s="9">
        <f t="shared" si="27"/>
        <v>0.97499999999999998</v>
      </c>
    </row>
    <row r="23" spans="1:40" s="1" customFormat="1" x14ac:dyDescent="0.3">
      <c r="A23" s="2" t="s">
        <v>93</v>
      </c>
      <c r="B23" s="1">
        <v>120</v>
      </c>
      <c r="C23" s="1">
        <v>40</v>
      </c>
      <c r="D23" s="5">
        <f>B23/4</f>
        <v>30</v>
      </c>
      <c r="E23" s="8">
        <f t="shared" si="1"/>
        <v>1.3333333333333333</v>
      </c>
      <c r="F23" s="1">
        <v>3</v>
      </c>
      <c r="G23" s="1">
        <f>C23+F23</f>
        <v>43</v>
      </c>
      <c r="H23" s="5">
        <f t="shared" si="3"/>
        <v>40</v>
      </c>
      <c r="I23" s="8">
        <f t="shared" si="4"/>
        <v>1.075</v>
      </c>
      <c r="J23" s="1">
        <v>4</v>
      </c>
      <c r="K23" s="1">
        <f>G23+J23</f>
        <v>47</v>
      </c>
      <c r="L23" s="5">
        <f t="shared" si="6"/>
        <v>50</v>
      </c>
      <c r="M23" s="8">
        <f t="shared" si="7"/>
        <v>0.94</v>
      </c>
      <c r="N23" s="1">
        <v>12</v>
      </c>
      <c r="O23" s="1">
        <f t="shared" si="48"/>
        <v>59</v>
      </c>
      <c r="P23" s="6">
        <f t="shared" si="9"/>
        <v>60</v>
      </c>
      <c r="Q23" s="9">
        <f t="shared" si="10"/>
        <v>0.98333333333333328</v>
      </c>
      <c r="R23" s="1">
        <v>13</v>
      </c>
      <c r="S23" s="1">
        <f>O23+R23</f>
        <v>72</v>
      </c>
      <c r="T23" s="5">
        <f>B23/12*7</f>
        <v>70</v>
      </c>
      <c r="U23" s="9">
        <f t="shared" si="13"/>
        <v>1.0285714285714285</v>
      </c>
      <c r="V23" s="1">
        <v>11</v>
      </c>
      <c r="W23" s="1">
        <f>S23+V23</f>
        <v>83</v>
      </c>
      <c r="X23" s="6">
        <f t="shared" si="15"/>
        <v>80</v>
      </c>
      <c r="Y23" s="9">
        <f t="shared" si="30"/>
        <v>1.0375000000000001</v>
      </c>
      <c r="Z23" s="1">
        <v>10</v>
      </c>
      <c r="AA23" s="1">
        <f>W23+Z23</f>
        <v>93</v>
      </c>
      <c r="AB23" s="5">
        <f>B23/12*9</f>
        <v>90</v>
      </c>
      <c r="AC23" s="9">
        <f t="shared" si="19"/>
        <v>1.0333333333333334</v>
      </c>
      <c r="AD23" s="1">
        <v>11</v>
      </c>
      <c r="AE23" s="1">
        <f>AA23+AD23</f>
        <v>104</v>
      </c>
      <c r="AF23" s="5">
        <f>B23/12*10</f>
        <v>100</v>
      </c>
      <c r="AG23" s="9">
        <f t="shared" si="22"/>
        <v>1.04</v>
      </c>
      <c r="AH23" s="1">
        <v>12</v>
      </c>
      <c r="AI23" s="1">
        <f>AE23+AH23</f>
        <v>116</v>
      </c>
      <c r="AJ23" s="6">
        <f t="shared" si="24"/>
        <v>110</v>
      </c>
      <c r="AK23" s="9">
        <f t="shared" si="25"/>
        <v>1.0545454545454545</v>
      </c>
      <c r="AL23" s="1">
        <v>10</v>
      </c>
      <c r="AM23" s="5">
        <f>AI23+AL23</f>
        <v>126</v>
      </c>
      <c r="AN23" s="9">
        <f t="shared" si="27"/>
        <v>1.05</v>
      </c>
    </row>
    <row r="24" spans="1:40" s="1" customFormat="1" x14ac:dyDescent="0.3">
      <c r="A24" s="2" t="s">
        <v>55</v>
      </c>
      <c r="B24" s="1">
        <f>B14+B21+B22+B23</f>
        <v>1988</v>
      </c>
      <c r="C24" s="1">
        <f>C14+C21+C22+C23</f>
        <v>640</v>
      </c>
      <c r="D24" s="1">
        <f>D14+D21+D22+D23</f>
        <v>497</v>
      </c>
      <c r="E24" s="8">
        <f t="shared" si="1"/>
        <v>1.2877263581488934</v>
      </c>
      <c r="F24" s="1">
        <f>F14+F21+F22+F23</f>
        <v>131</v>
      </c>
      <c r="G24" s="1">
        <f>G14+G21+G22+G23</f>
        <v>782</v>
      </c>
      <c r="H24" s="5">
        <f t="shared" si="3"/>
        <v>662.66666666666663</v>
      </c>
      <c r="I24" s="8">
        <f t="shared" si="4"/>
        <v>1.1800804828973843</v>
      </c>
      <c r="J24" s="1">
        <f>J14+J21+J22+J23</f>
        <v>226</v>
      </c>
      <c r="K24" s="1">
        <f>K14+K21+K22+K23</f>
        <v>1008</v>
      </c>
      <c r="L24" s="5">
        <f t="shared" si="6"/>
        <v>828.33333333333326</v>
      </c>
      <c r="M24" s="8">
        <f t="shared" si="7"/>
        <v>1.2169014084507044</v>
      </c>
      <c r="N24" s="1">
        <f>N14+N21+N22+N23</f>
        <v>217</v>
      </c>
      <c r="O24" s="1">
        <f>O14+O21+O22+O23</f>
        <v>1225</v>
      </c>
      <c r="P24" s="6">
        <f t="shared" si="9"/>
        <v>994</v>
      </c>
      <c r="Q24" s="9">
        <f t="shared" si="10"/>
        <v>1.232394366197183</v>
      </c>
      <c r="R24" s="1">
        <f>R14+R21+R22+R23</f>
        <v>194</v>
      </c>
      <c r="S24" s="1">
        <f t="shared" ref="S24:AM24" si="61">S14+S21+S22+S23</f>
        <v>1416</v>
      </c>
      <c r="T24" s="5">
        <f>T14+T21+T22+T23</f>
        <v>1159.6666666666667</v>
      </c>
      <c r="U24" s="9">
        <f t="shared" si="13"/>
        <v>1.2210405288876114</v>
      </c>
      <c r="V24" s="1">
        <f t="shared" si="61"/>
        <v>183</v>
      </c>
      <c r="W24" s="1">
        <f t="shared" si="61"/>
        <v>1599</v>
      </c>
      <c r="X24" s="6">
        <f t="shared" si="15"/>
        <v>1325.3333333333333</v>
      </c>
      <c r="Y24" s="9">
        <f t="shared" si="30"/>
        <v>1.2064889336016098</v>
      </c>
      <c r="Z24" s="1">
        <f t="shared" si="61"/>
        <v>168</v>
      </c>
      <c r="AA24" s="1">
        <f t="shared" si="61"/>
        <v>1767</v>
      </c>
      <c r="AB24" s="5">
        <f t="shared" si="61"/>
        <v>1491</v>
      </c>
      <c r="AC24" s="9">
        <f t="shared" si="19"/>
        <v>1.1851106639839035</v>
      </c>
      <c r="AD24" s="1">
        <f t="shared" si="61"/>
        <v>170</v>
      </c>
      <c r="AE24" s="1">
        <f t="shared" si="61"/>
        <v>1918</v>
      </c>
      <c r="AF24" s="5">
        <f t="shared" si="61"/>
        <v>1656.6666666666667</v>
      </c>
      <c r="AG24" s="9">
        <f t="shared" si="22"/>
        <v>1.1577464788732394</v>
      </c>
      <c r="AH24" s="1">
        <f>AH14+AH21+AH22+AH23</f>
        <v>179</v>
      </c>
      <c r="AI24" s="1">
        <f t="shared" si="61"/>
        <v>2097</v>
      </c>
      <c r="AJ24" s="6">
        <f t="shared" si="24"/>
        <v>1822.3333333333333</v>
      </c>
      <c r="AK24" s="9">
        <f t="shared" si="25"/>
        <v>1.1507225169197</v>
      </c>
      <c r="AL24" s="1">
        <f t="shared" si="61"/>
        <v>186</v>
      </c>
      <c r="AM24" s="5">
        <f t="shared" si="61"/>
        <v>2177.25</v>
      </c>
      <c r="AN24" s="9">
        <f t="shared" si="27"/>
        <v>1.0951961770623742</v>
      </c>
    </row>
    <row r="25" spans="1:40" s="1" customFormat="1" x14ac:dyDescent="0.3">
      <c r="A25" s="2" t="s">
        <v>68</v>
      </c>
      <c r="B25" s="1">
        <f>B8-B24</f>
        <v>1592</v>
      </c>
      <c r="C25" s="1">
        <f>C8-C24</f>
        <v>490</v>
      </c>
      <c r="D25" s="5">
        <f>D8-D24</f>
        <v>398</v>
      </c>
      <c r="E25" s="9">
        <f t="shared" si="1"/>
        <v>1.2311557788944723</v>
      </c>
      <c r="F25" s="1">
        <f>F8-F24</f>
        <v>-17</v>
      </c>
      <c r="G25" s="1">
        <f>G8-G24</f>
        <v>462</v>
      </c>
      <c r="H25" s="6">
        <f t="shared" si="3"/>
        <v>530.66666666666663</v>
      </c>
      <c r="I25" s="9">
        <f t="shared" si="4"/>
        <v>0.87060301507537696</v>
      </c>
      <c r="J25" s="1">
        <f>J8-J24</f>
        <v>49</v>
      </c>
      <c r="K25" s="1">
        <f>K8-K24</f>
        <v>511</v>
      </c>
      <c r="L25" s="6">
        <f t="shared" si="6"/>
        <v>663.33333333333326</v>
      </c>
      <c r="M25" s="9">
        <f t="shared" si="7"/>
        <v>0.77035175879396989</v>
      </c>
      <c r="N25" s="1">
        <f>N8-N24</f>
        <v>168</v>
      </c>
      <c r="O25" s="1">
        <f>O8-O24</f>
        <v>679</v>
      </c>
      <c r="P25" s="6">
        <f t="shared" si="9"/>
        <v>796</v>
      </c>
      <c r="Q25" s="9">
        <f t="shared" si="10"/>
        <v>0.85301507537688437</v>
      </c>
      <c r="R25" s="1">
        <f>R8-R24</f>
        <v>-11</v>
      </c>
      <c r="S25" s="1">
        <f t="shared" ref="S25:AM25" si="62">S8-S24</f>
        <v>671</v>
      </c>
      <c r="T25" s="5">
        <f>B25/12*7</f>
        <v>928.66666666666663</v>
      </c>
      <c r="U25" s="9">
        <f t="shared" si="13"/>
        <v>0.72254127781765976</v>
      </c>
      <c r="V25" s="1">
        <f t="shared" si="62"/>
        <v>-63</v>
      </c>
      <c r="W25" s="1">
        <f t="shared" si="62"/>
        <v>608</v>
      </c>
      <c r="X25" s="6">
        <f t="shared" si="15"/>
        <v>1061.3333333333333</v>
      </c>
      <c r="Y25" s="9">
        <f t="shared" si="30"/>
        <v>0.57286432160804024</v>
      </c>
      <c r="Z25" s="1">
        <f t="shared" si="62"/>
        <v>-32</v>
      </c>
      <c r="AA25" s="1">
        <f t="shared" si="62"/>
        <v>576</v>
      </c>
      <c r="AB25" s="5">
        <f t="shared" si="62"/>
        <v>1194</v>
      </c>
      <c r="AC25" s="9">
        <f t="shared" si="19"/>
        <v>0.48241206030150752</v>
      </c>
      <c r="AD25" s="1">
        <f t="shared" si="62"/>
        <v>23</v>
      </c>
      <c r="AE25" s="1">
        <f t="shared" si="62"/>
        <v>618</v>
      </c>
      <c r="AF25" s="5">
        <f t="shared" si="62"/>
        <v>1326.6666666666667</v>
      </c>
      <c r="AG25" s="9">
        <f t="shared" si="22"/>
        <v>0.4658291457286432</v>
      </c>
      <c r="AH25" s="1">
        <f t="shared" si="62"/>
        <v>21</v>
      </c>
      <c r="AI25" s="1">
        <f t="shared" si="62"/>
        <v>639</v>
      </c>
      <c r="AJ25" s="6">
        <f t="shared" si="24"/>
        <v>1459.3333333333333</v>
      </c>
      <c r="AK25" s="9">
        <f t="shared" si="25"/>
        <v>0.43787117405207859</v>
      </c>
      <c r="AL25" s="1">
        <f t="shared" si="62"/>
        <v>5</v>
      </c>
      <c r="AM25" s="5">
        <f t="shared" si="62"/>
        <v>749.75</v>
      </c>
      <c r="AN25" s="9">
        <f t="shared" si="27"/>
        <v>0.47094849246231157</v>
      </c>
    </row>
    <row r="26" spans="1:40" s="6" customFormat="1" x14ac:dyDescent="0.3">
      <c r="A26" s="13" t="s">
        <v>92</v>
      </c>
      <c r="C26" s="6">
        <f>'Központi irányítás'!C25*'Központi irányítás felosztása'!D5</f>
        <v>-210.5</v>
      </c>
      <c r="D26" s="6" t="s">
        <v>101</v>
      </c>
      <c r="E26" s="6" t="s">
        <v>101</v>
      </c>
      <c r="F26" s="6">
        <f>'Központi irányítás'!F25*'Központi irányítás felosztása'!E5</f>
        <v>-42</v>
      </c>
      <c r="G26" s="6">
        <f>C26+F26</f>
        <v>-252.5</v>
      </c>
      <c r="H26" s="6" t="s">
        <v>101</v>
      </c>
      <c r="I26" s="6" t="s">
        <v>101</v>
      </c>
      <c r="J26" s="6">
        <f>'Központi irányítás'!J25*'Központi irányítás felosztása'!F5</f>
        <v>-46</v>
      </c>
      <c r="K26" s="6">
        <f>G26+J26</f>
        <v>-298.5</v>
      </c>
      <c r="L26" s="6" t="s">
        <v>101</v>
      </c>
      <c r="M26" s="6" t="s">
        <v>101</v>
      </c>
      <c r="N26" s="6">
        <f>'Központi irányítás'!N25*'Központi irányítás felosztása'!G5</f>
        <v>-58.5</v>
      </c>
      <c r="O26" s="6">
        <f>K26+N26</f>
        <v>-357</v>
      </c>
      <c r="P26" s="6" t="s">
        <v>101</v>
      </c>
      <c r="Q26" s="6" t="s">
        <v>101</v>
      </c>
      <c r="R26" s="6">
        <f>'Központi irányítás'!R25*'Központi irányítás felosztása'!H5</f>
        <v>-88.5</v>
      </c>
      <c r="S26" s="6">
        <f>O26+R26</f>
        <v>-445.5</v>
      </c>
      <c r="T26" s="6" t="s">
        <v>101</v>
      </c>
      <c r="U26" s="6" t="s">
        <v>101</v>
      </c>
      <c r="V26" s="6">
        <f>'Központi irányítás'!V25*'Központi irányítás felosztása'!I5</f>
        <v>-86.5</v>
      </c>
      <c r="W26" s="6">
        <f>S26+V26</f>
        <v>-532</v>
      </c>
      <c r="X26" s="6" t="s">
        <v>101</v>
      </c>
      <c r="Y26" s="6" t="s">
        <v>101</v>
      </c>
      <c r="Z26" s="6">
        <f>'Központi irányítás'!Z25*'Központi irányítás felosztása'!J5</f>
        <v>-90.5</v>
      </c>
      <c r="AA26" s="6">
        <f>W26+Z26</f>
        <v>-622.5</v>
      </c>
      <c r="AB26" s="6" t="s">
        <v>101</v>
      </c>
      <c r="AC26" s="6" t="s">
        <v>101</v>
      </c>
      <c r="AD26" s="6">
        <f>'Központi irányítás'!AD25*'Központi irányítás felosztása'!K5</f>
        <v>-89</v>
      </c>
      <c r="AE26" s="6">
        <f>AA26+AD26</f>
        <v>-711.5</v>
      </c>
      <c r="AF26" s="6" t="s">
        <v>101</v>
      </c>
      <c r="AG26" s="6" t="s">
        <v>101</v>
      </c>
      <c r="AH26" s="6">
        <f>'Központi irányítás'!AH25*'Központi irányítás felosztása'!L5</f>
        <v>-84</v>
      </c>
      <c r="AI26" s="6">
        <f>AE26+AH26</f>
        <v>-795.5</v>
      </c>
      <c r="AL26" s="6">
        <f>'Központi irányítás'!AL25*'Központi irányítás felosztása'!M5</f>
        <v>-80.5</v>
      </c>
      <c r="AM26" s="6">
        <f>AI26+AL26</f>
        <v>-876</v>
      </c>
    </row>
    <row r="27" spans="1:40" s="5" customFormat="1" x14ac:dyDescent="0.3">
      <c r="A27" s="14" t="s">
        <v>69</v>
      </c>
      <c r="B27" s="5">
        <f>B25+B26</f>
        <v>1592</v>
      </c>
      <c r="C27" s="5">
        <f t="shared" ref="C27:AN27" si="63">C25+C26</f>
        <v>279.5</v>
      </c>
      <c r="F27" s="5">
        <f t="shared" si="63"/>
        <v>-59</v>
      </c>
      <c r="G27" s="5">
        <f t="shared" si="63"/>
        <v>209.5</v>
      </c>
      <c r="J27" s="5">
        <f t="shared" si="63"/>
        <v>3</v>
      </c>
      <c r="K27" s="5">
        <f t="shared" si="63"/>
        <v>212.5</v>
      </c>
      <c r="N27" s="5">
        <f t="shared" si="63"/>
        <v>109.5</v>
      </c>
      <c r="O27" s="5">
        <f t="shared" si="63"/>
        <v>322</v>
      </c>
      <c r="R27" s="5">
        <f t="shared" si="63"/>
        <v>-99.5</v>
      </c>
      <c r="S27" s="5">
        <f t="shared" si="63"/>
        <v>225.5</v>
      </c>
      <c r="V27" s="5">
        <f t="shared" si="63"/>
        <v>-149.5</v>
      </c>
      <c r="W27" s="5">
        <f t="shared" si="63"/>
        <v>76</v>
      </c>
      <c r="Z27" s="5">
        <f t="shared" si="63"/>
        <v>-122.5</v>
      </c>
      <c r="AA27" s="5">
        <f t="shared" si="63"/>
        <v>-46.5</v>
      </c>
      <c r="AB27" s="5" t="e">
        <f t="shared" si="63"/>
        <v>#VALUE!</v>
      </c>
      <c r="AC27" s="5" t="e">
        <f t="shared" si="63"/>
        <v>#VALUE!</v>
      </c>
      <c r="AD27" s="5">
        <f t="shared" si="63"/>
        <v>-66</v>
      </c>
      <c r="AE27" s="5">
        <f t="shared" si="63"/>
        <v>-93.5</v>
      </c>
      <c r="AH27" s="5">
        <f t="shared" si="63"/>
        <v>-63</v>
      </c>
      <c r="AI27" s="5">
        <f t="shared" si="63"/>
        <v>-156.5</v>
      </c>
      <c r="AJ27" s="5">
        <f t="shared" si="63"/>
        <v>1459.3333333333333</v>
      </c>
      <c r="AK27" s="5">
        <f t="shared" si="63"/>
        <v>0.43787117405207859</v>
      </c>
      <c r="AL27" s="5">
        <f t="shared" si="63"/>
        <v>-75.5</v>
      </c>
      <c r="AM27" s="5">
        <f t="shared" si="63"/>
        <v>-126.25</v>
      </c>
      <c r="AN27" s="5">
        <f t="shared" si="63"/>
        <v>0.47094849246231157</v>
      </c>
    </row>
    <row r="28" spans="1:40" x14ac:dyDescent="0.3">
      <c r="T28" s="6">
        <f>B24/12*7</f>
        <v>1159.6666666666665</v>
      </c>
    </row>
    <row r="29" spans="1:40" x14ac:dyDescent="0.3">
      <c r="A29" s="3"/>
      <c r="B29" s="3"/>
      <c r="C29" s="3"/>
      <c r="D29" s="4"/>
      <c r="E29" s="7"/>
      <c r="F29" s="3"/>
      <c r="G29" s="3"/>
      <c r="H29" s="4"/>
      <c r="I29" s="7"/>
      <c r="J29" s="3"/>
      <c r="K29" s="3"/>
      <c r="L29" s="4"/>
      <c r="M29" s="7"/>
      <c r="N29" s="3"/>
      <c r="O29" s="3"/>
      <c r="P29" s="4"/>
    </row>
    <row r="30" spans="1:40" x14ac:dyDescent="0.3">
      <c r="A30" s="2"/>
      <c r="F30" s="6"/>
      <c r="G30" s="26"/>
      <c r="J30" s="23"/>
      <c r="N30" s="6"/>
      <c r="P30" s="9"/>
    </row>
    <row r="31" spans="1:40" x14ac:dyDescent="0.3">
      <c r="B31" s="6"/>
      <c r="C31" s="6"/>
      <c r="E31" s="6"/>
      <c r="F31" s="6"/>
      <c r="G31" s="6"/>
      <c r="I31" s="6"/>
      <c r="J31" s="6"/>
      <c r="K31" s="6"/>
      <c r="M31" s="6"/>
      <c r="N31" s="6"/>
      <c r="O31" s="6"/>
      <c r="P31" s="9"/>
    </row>
    <row r="32" spans="1:40" x14ac:dyDescent="0.3">
      <c r="B32" s="6"/>
      <c r="C32" s="6"/>
      <c r="E32" s="6"/>
      <c r="F32" s="6"/>
      <c r="G32" s="6"/>
      <c r="I32" s="6"/>
      <c r="J32" s="6"/>
      <c r="K32" s="6"/>
      <c r="M32" s="6"/>
      <c r="N32" s="6"/>
      <c r="O32" s="6"/>
      <c r="P32" s="9"/>
    </row>
    <row r="33" spans="1:40" x14ac:dyDescent="0.3">
      <c r="B33" s="6"/>
      <c r="C33" s="6"/>
      <c r="E33" s="6"/>
      <c r="F33" s="6"/>
      <c r="G33" s="6"/>
      <c r="I33" s="6"/>
      <c r="J33" s="6"/>
      <c r="K33" s="6"/>
      <c r="M33" s="6"/>
      <c r="N33" s="6"/>
      <c r="O33" s="6"/>
      <c r="P33" s="9"/>
    </row>
    <row r="34" spans="1:40" x14ac:dyDescent="0.3">
      <c r="B34" s="6"/>
      <c r="C34" s="6"/>
      <c r="E34" s="6"/>
      <c r="F34" s="6"/>
      <c r="G34" s="6"/>
      <c r="I34" s="6"/>
      <c r="J34" s="6"/>
      <c r="K34" s="6"/>
      <c r="M34" s="6"/>
      <c r="N34" s="6"/>
      <c r="O34" s="6"/>
      <c r="P34" s="9"/>
    </row>
    <row r="35" spans="1:40" s="1" customFormat="1" x14ac:dyDescent="0.3">
      <c r="A35" s="2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9"/>
      <c r="Q35" s="8"/>
      <c r="T35" s="5"/>
      <c r="U35" s="8"/>
      <c r="X35" s="5"/>
      <c r="Y35" s="8"/>
      <c r="AB35" s="5"/>
      <c r="AC35" s="8"/>
      <c r="AF35" s="5"/>
      <c r="AG35" s="8"/>
      <c r="AJ35" s="5"/>
      <c r="AK35" s="8"/>
      <c r="AM35" s="5"/>
      <c r="AN35" s="8"/>
    </row>
    <row r="36" spans="1:40" s="1" customFormat="1" x14ac:dyDescent="0.3">
      <c r="A36" s="2"/>
      <c r="B36" s="5"/>
      <c r="C36" s="6"/>
      <c r="D36" s="5"/>
      <c r="E36" s="5"/>
      <c r="F36" s="5"/>
      <c r="G36" s="6"/>
      <c r="H36" s="6"/>
      <c r="I36" s="5"/>
      <c r="J36" s="5"/>
      <c r="K36" s="6"/>
      <c r="L36" s="5"/>
      <c r="M36" s="5"/>
      <c r="N36" s="5"/>
      <c r="O36" s="6"/>
      <c r="P36" s="9"/>
      <c r="Q36" s="8"/>
      <c r="T36" s="5"/>
      <c r="U36" s="8"/>
      <c r="X36" s="5"/>
      <c r="Y36" s="8"/>
      <c r="AB36" s="5"/>
      <c r="AC36" s="8"/>
      <c r="AF36" s="5"/>
      <c r="AG36" s="8"/>
      <c r="AJ36" s="5"/>
      <c r="AK36" s="8"/>
      <c r="AM36" s="5"/>
      <c r="AN36" s="8"/>
    </row>
    <row r="37" spans="1:40" x14ac:dyDescent="0.3">
      <c r="B37" s="6"/>
      <c r="C37" s="6"/>
      <c r="E37" s="6"/>
      <c r="F37" s="6"/>
      <c r="G37" s="6"/>
      <c r="I37" s="6"/>
      <c r="J37" s="6"/>
      <c r="K37" s="6"/>
      <c r="M37" s="6"/>
      <c r="N37" s="6"/>
      <c r="O37" s="6"/>
      <c r="P37" s="9"/>
    </row>
    <row r="38" spans="1:40" x14ac:dyDescent="0.3">
      <c r="B38" s="6"/>
      <c r="C38" s="6"/>
      <c r="E38" s="6"/>
      <c r="F38" s="6"/>
      <c r="G38" s="6"/>
      <c r="I38" s="6"/>
      <c r="J38" s="6"/>
      <c r="K38" s="6"/>
      <c r="M38" s="6"/>
      <c r="N38" s="6"/>
      <c r="O38" s="6"/>
      <c r="P38" s="9"/>
    </row>
    <row r="39" spans="1:40" x14ac:dyDescent="0.3">
      <c r="B39" s="6"/>
      <c r="C39" s="6"/>
      <c r="E39" s="6"/>
      <c r="F39" s="6"/>
      <c r="G39" s="6"/>
      <c r="I39" s="6"/>
      <c r="J39" s="6"/>
      <c r="K39" s="6"/>
      <c r="M39" s="6"/>
      <c r="N39" s="6"/>
      <c r="O39" s="6"/>
      <c r="P39" s="9"/>
    </row>
    <row r="40" spans="1:40" x14ac:dyDescent="0.3">
      <c r="B40" s="6"/>
      <c r="C40" s="6"/>
      <c r="E40" s="6"/>
      <c r="F40" s="6"/>
      <c r="G40" s="6"/>
      <c r="I40" s="6"/>
      <c r="J40" s="6"/>
      <c r="K40" s="6"/>
      <c r="M40" s="6"/>
      <c r="N40" s="6"/>
      <c r="O40" s="6"/>
      <c r="P40" s="9"/>
    </row>
    <row r="41" spans="1:40" x14ac:dyDescent="0.3">
      <c r="B41" s="6"/>
      <c r="C41" s="6"/>
      <c r="E41" s="6"/>
      <c r="F41" s="6"/>
      <c r="G41" s="6"/>
      <c r="I41" s="6"/>
      <c r="J41" s="6"/>
      <c r="K41" s="6"/>
      <c r="M41" s="6"/>
      <c r="N41" s="6"/>
      <c r="O41" s="6"/>
      <c r="P41" s="9"/>
    </row>
    <row r="42" spans="1:40" s="1" customFormat="1" x14ac:dyDescent="0.3">
      <c r="A42" s="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9"/>
      <c r="Q42" s="8"/>
      <c r="T42" s="5"/>
      <c r="U42" s="8"/>
      <c r="X42" s="5"/>
      <c r="Y42" s="8"/>
      <c r="AB42" s="5"/>
      <c r="AC42" s="8"/>
      <c r="AF42" s="5"/>
      <c r="AG42" s="8"/>
      <c r="AJ42" s="5"/>
      <c r="AK42" s="8"/>
      <c r="AM42" s="5"/>
      <c r="AN42" s="8"/>
    </row>
    <row r="43" spans="1:40" s="1" customFormat="1" x14ac:dyDescent="0.3">
      <c r="A43" s="2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9"/>
      <c r="Q43" s="8"/>
      <c r="T43" s="5"/>
      <c r="U43" s="8"/>
      <c r="X43" s="5"/>
      <c r="Y43" s="8"/>
      <c r="AB43" s="5"/>
      <c r="AC43" s="8"/>
      <c r="AF43" s="5"/>
      <c r="AG43" s="8"/>
      <c r="AJ43" s="5"/>
      <c r="AK43" s="8"/>
      <c r="AM43" s="5"/>
      <c r="AN43" s="8"/>
    </row>
    <row r="44" spans="1:40" x14ac:dyDescent="0.3">
      <c r="B44" s="6"/>
      <c r="C44" s="6"/>
      <c r="E44" s="6"/>
      <c r="F44" s="6"/>
      <c r="G44" s="6"/>
      <c r="I44" s="6"/>
      <c r="J44" s="6"/>
      <c r="K44" s="6"/>
      <c r="M44" s="6"/>
      <c r="N44" s="6"/>
      <c r="O44" s="6"/>
      <c r="P44" s="9"/>
    </row>
    <row r="45" spans="1:40" x14ac:dyDescent="0.3">
      <c r="A45" s="15"/>
      <c r="B45" s="6"/>
      <c r="C45" s="6"/>
      <c r="E45" s="6"/>
      <c r="F45" s="6"/>
      <c r="G45" s="6"/>
      <c r="I45" s="6"/>
      <c r="J45" s="6"/>
      <c r="K45" s="6"/>
      <c r="M45" s="6"/>
      <c r="N45" s="6"/>
      <c r="O45" s="6"/>
      <c r="P45" s="9"/>
    </row>
    <row r="46" spans="1:40" x14ac:dyDescent="0.3">
      <c r="B46" s="6"/>
      <c r="C46" s="6"/>
      <c r="E46" s="6"/>
      <c r="F46" s="6"/>
      <c r="G46" s="6"/>
      <c r="I46" s="6"/>
      <c r="J46" s="6"/>
      <c r="K46" s="6"/>
      <c r="M46" s="6"/>
      <c r="N46" s="6"/>
      <c r="O46" s="6"/>
      <c r="P46" s="9"/>
    </row>
    <row r="47" spans="1:40" x14ac:dyDescent="0.3">
      <c r="A47" s="2"/>
      <c r="B47" s="5"/>
      <c r="C47" s="5"/>
      <c r="D47" s="5"/>
      <c r="E47" s="5"/>
      <c r="F47" s="5"/>
      <c r="G47" s="6"/>
      <c r="H47" s="5"/>
      <c r="I47" s="5"/>
      <c r="J47" s="5"/>
      <c r="K47" s="6"/>
      <c r="L47" s="5"/>
      <c r="M47" s="5"/>
      <c r="N47" s="5"/>
      <c r="O47" s="6"/>
      <c r="P47" s="9"/>
    </row>
    <row r="48" spans="1:40" s="1" customFormat="1" x14ac:dyDescent="0.3">
      <c r="A48" s="12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9"/>
      <c r="Q48" s="8"/>
      <c r="T48" s="5"/>
      <c r="U48" s="8"/>
      <c r="X48" s="5"/>
      <c r="Y48" s="8"/>
      <c r="AB48" s="5"/>
      <c r="AC48" s="8"/>
      <c r="AF48" s="5"/>
      <c r="AG48" s="8"/>
      <c r="AJ48" s="5"/>
      <c r="AK48" s="8"/>
      <c r="AM48" s="5"/>
      <c r="AN48" s="8"/>
    </row>
    <row r="49" spans="1:40" x14ac:dyDescent="0.3">
      <c r="B49" s="6"/>
      <c r="C49" s="6"/>
      <c r="E49" s="6"/>
      <c r="F49" s="6"/>
      <c r="G49" s="6"/>
      <c r="I49" s="6"/>
      <c r="J49" s="6"/>
      <c r="K49" s="6"/>
      <c r="M49" s="6"/>
      <c r="N49" s="6"/>
      <c r="O49" s="6"/>
      <c r="P49" s="9"/>
    </row>
    <row r="50" spans="1:40" x14ac:dyDescent="0.3">
      <c r="B50" s="6"/>
      <c r="C50" s="6"/>
      <c r="E50" s="6"/>
      <c r="F50" s="6"/>
      <c r="G50" s="6"/>
      <c r="I50" s="6"/>
      <c r="J50" s="6"/>
      <c r="K50" s="6"/>
      <c r="M50" s="6"/>
      <c r="N50" s="6"/>
      <c r="O50" s="6"/>
      <c r="P50" s="9"/>
    </row>
    <row r="51" spans="1:40" x14ac:dyDescent="0.3">
      <c r="A51" s="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</row>
    <row r="52" spans="1:40" s="1" customFormat="1" x14ac:dyDescent="0.3">
      <c r="A52" s="2"/>
      <c r="B52" s="5"/>
      <c r="C52" s="5"/>
      <c r="D52" s="5"/>
      <c r="E52" s="5"/>
      <c r="F52" s="5"/>
      <c r="G52" s="6"/>
      <c r="H52" s="5"/>
      <c r="I52" s="5"/>
      <c r="J52" s="5"/>
      <c r="K52" s="6"/>
      <c r="L52" s="5"/>
      <c r="M52" s="5"/>
      <c r="N52" s="5"/>
      <c r="O52" s="6"/>
      <c r="P52" s="9"/>
      <c r="Q52" s="8"/>
      <c r="T52" s="5"/>
      <c r="U52" s="8"/>
      <c r="X52" s="5"/>
      <c r="Y52" s="8"/>
      <c r="AB52" s="5"/>
      <c r="AC52" s="8"/>
      <c r="AF52" s="5"/>
      <c r="AG52" s="8"/>
      <c r="AJ52" s="5"/>
      <c r="AK52" s="8"/>
      <c r="AM52" s="5"/>
      <c r="AN52" s="8"/>
    </row>
    <row r="53" spans="1:40" x14ac:dyDescent="0.3">
      <c r="B53" s="6"/>
      <c r="C53" s="6"/>
      <c r="E53" s="6"/>
      <c r="F53" s="6"/>
      <c r="G53" s="6"/>
      <c r="I53" s="6"/>
      <c r="J53" s="6"/>
      <c r="K53" s="6"/>
      <c r="M53" s="6"/>
      <c r="N53" s="6"/>
      <c r="O53" s="6"/>
      <c r="P53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tabSelected="1" zoomScale="60" zoomScaleNormal="60" workbookViewId="0">
      <selection activeCell="C33" sqref="C33"/>
    </sheetView>
  </sheetViews>
  <sheetFormatPr defaultRowHeight="14.4" x14ac:dyDescent="0.3"/>
  <cols>
    <col min="1" max="1" width="36.33203125" style="12" customWidth="1"/>
    <col min="2" max="2" width="12.6640625" customWidth="1"/>
    <col min="3" max="3" width="8.6640625" customWidth="1"/>
    <col min="4" max="4" width="8.88671875" style="6"/>
    <col min="5" max="5" width="9.44140625" style="9" customWidth="1"/>
    <col min="8" max="8" width="11" style="6" customWidth="1"/>
    <col min="9" max="9" width="10.44140625" style="9" customWidth="1"/>
    <col min="12" max="12" width="8.5546875" style="6" customWidth="1"/>
    <col min="13" max="13" width="8.88671875" style="9"/>
    <col min="16" max="16" width="8.88671875" style="6" customWidth="1"/>
    <col min="17" max="17" width="8.88671875" style="9" customWidth="1"/>
    <col min="18" max="19" width="8.88671875" customWidth="1"/>
    <col min="20" max="20" width="10.44140625" style="6" customWidth="1"/>
    <col min="21" max="21" width="8.88671875" style="9" customWidth="1"/>
    <col min="24" max="24" width="8.88671875" style="6"/>
    <col min="25" max="25" width="8.88671875" style="9"/>
    <col min="28" max="28" width="10.77734375" style="6" customWidth="1"/>
    <col min="29" max="29" width="12.5546875" style="9" customWidth="1"/>
    <col min="32" max="32" width="9.77734375" style="6" customWidth="1"/>
    <col min="33" max="33" width="12.5546875" style="9" bestFit="1" customWidth="1"/>
    <col min="36" max="36" width="11.88671875" style="6" customWidth="1"/>
    <col min="37" max="37" width="8.88671875" style="9"/>
    <col min="39" max="39" width="10.5546875" style="6" customWidth="1"/>
    <col min="40" max="40" width="11.33203125" style="9" customWidth="1"/>
  </cols>
  <sheetData>
    <row r="1" spans="1:40" ht="18" x14ac:dyDescent="0.35">
      <c r="A1" s="11"/>
      <c r="B1" s="18"/>
      <c r="C1" s="18"/>
      <c r="D1" s="18"/>
      <c r="E1" s="18"/>
      <c r="F1" s="18"/>
      <c r="G1" s="18"/>
      <c r="H1" s="16"/>
      <c r="I1" s="17"/>
      <c r="J1" s="18"/>
      <c r="K1" s="18"/>
      <c r="L1" s="16"/>
      <c r="M1" s="17"/>
      <c r="N1" s="18"/>
      <c r="O1" s="18"/>
      <c r="P1" s="16"/>
      <c r="Q1" s="17"/>
      <c r="R1" s="18"/>
      <c r="S1" s="18"/>
      <c r="T1" s="16"/>
      <c r="U1" s="17"/>
      <c r="V1" s="18"/>
      <c r="W1" s="18"/>
      <c r="X1" s="16"/>
      <c r="Y1" s="17"/>
      <c r="Z1" s="18"/>
      <c r="AA1" s="18"/>
      <c r="AB1" s="16"/>
      <c r="AC1" s="17"/>
      <c r="AD1" s="18"/>
      <c r="AE1" s="18"/>
      <c r="AF1" s="16"/>
      <c r="AG1" s="17"/>
      <c r="AH1" s="18"/>
      <c r="AI1" s="18"/>
      <c r="AJ1" s="16"/>
      <c r="AK1" s="17"/>
      <c r="AL1" s="18"/>
      <c r="AM1" s="16"/>
      <c r="AN1" s="17"/>
    </row>
    <row r="2" spans="1:40" s="3" customFormat="1" ht="72" x14ac:dyDescent="0.3">
      <c r="A2" s="3" t="s">
        <v>1</v>
      </c>
      <c r="B2" s="3" t="s">
        <v>5</v>
      </c>
      <c r="C2" s="3" t="s">
        <v>3</v>
      </c>
      <c r="D2" s="4" t="s">
        <v>2</v>
      </c>
      <c r="E2" s="7" t="s">
        <v>10</v>
      </c>
      <c r="F2" s="3" t="s">
        <v>4</v>
      </c>
      <c r="G2" s="3" t="s">
        <v>6</v>
      </c>
      <c r="H2" s="4" t="s">
        <v>94</v>
      </c>
      <c r="I2" s="7" t="s">
        <v>9</v>
      </c>
      <c r="J2" s="3" t="s">
        <v>7</v>
      </c>
      <c r="K2" s="3" t="s">
        <v>8</v>
      </c>
      <c r="L2" s="4" t="s">
        <v>95</v>
      </c>
      <c r="M2" s="7" t="s">
        <v>11</v>
      </c>
      <c r="N2" s="3" t="s">
        <v>12</v>
      </c>
      <c r="O2" s="3" t="s">
        <v>13</v>
      </c>
      <c r="P2" s="4" t="s">
        <v>14</v>
      </c>
      <c r="Q2" s="7" t="s">
        <v>15</v>
      </c>
      <c r="R2" s="3" t="s">
        <v>16</v>
      </c>
      <c r="S2" s="3" t="s">
        <v>17</v>
      </c>
      <c r="T2" s="4" t="s">
        <v>94</v>
      </c>
      <c r="U2" s="7" t="s">
        <v>18</v>
      </c>
      <c r="V2" s="3" t="s">
        <v>19</v>
      </c>
      <c r="W2" s="3" t="s">
        <v>22</v>
      </c>
      <c r="X2" s="4" t="s">
        <v>94</v>
      </c>
      <c r="Y2" s="7" t="s">
        <v>20</v>
      </c>
      <c r="Z2" s="3" t="s">
        <v>21</v>
      </c>
      <c r="AA2" s="3" t="s">
        <v>23</v>
      </c>
      <c r="AB2" s="4" t="s">
        <v>24</v>
      </c>
      <c r="AC2" s="7" t="s">
        <v>25</v>
      </c>
      <c r="AD2" s="3" t="s">
        <v>26</v>
      </c>
      <c r="AE2" s="3" t="s">
        <v>27</v>
      </c>
      <c r="AF2" s="4" t="s">
        <v>98</v>
      </c>
      <c r="AG2" s="7" t="s">
        <v>28</v>
      </c>
      <c r="AH2" s="3" t="s">
        <v>29</v>
      </c>
      <c r="AI2" s="3" t="s">
        <v>30</v>
      </c>
      <c r="AJ2" s="4" t="s">
        <v>97</v>
      </c>
      <c r="AK2" s="7" t="s">
        <v>31</v>
      </c>
      <c r="AL2" s="3" t="s">
        <v>32</v>
      </c>
      <c r="AM2" s="4" t="s">
        <v>33</v>
      </c>
      <c r="AN2" s="7" t="s">
        <v>34</v>
      </c>
    </row>
    <row r="3" spans="1:40" s="1" customFormat="1" x14ac:dyDescent="0.3">
      <c r="A3" s="2" t="s">
        <v>45</v>
      </c>
      <c r="D3" s="5"/>
      <c r="E3" s="8"/>
      <c r="H3" s="5"/>
      <c r="I3" s="8"/>
      <c r="L3" s="5"/>
      <c r="M3" s="8"/>
      <c r="P3" s="5"/>
      <c r="Q3" s="8"/>
      <c r="T3" s="5"/>
      <c r="U3" s="8"/>
      <c r="X3" s="5"/>
      <c r="Y3" s="8"/>
      <c r="AB3" s="5"/>
      <c r="AC3" s="8"/>
      <c r="AF3" s="5"/>
      <c r="AG3" s="8"/>
      <c r="AJ3" s="5"/>
      <c r="AK3" s="8"/>
      <c r="AM3" s="5"/>
      <c r="AN3" s="8"/>
    </row>
    <row r="4" spans="1:40" x14ac:dyDescent="0.3">
      <c r="A4" s="12" t="s">
        <v>37</v>
      </c>
      <c r="B4">
        <v>2200</v>
      </c>
      <c r="C4">
        <v>500</v>
      </c>
      <c r="D4" s="6">
        <f>B4/4</f>
        <v>550</v>
      </c>
      <c r="E4" s="9">
        <f>C4/D4</f>
        <v>0.90909090909090906</v>
      </c>
      <c r="F4">
        <v>75</v>
      </c>
      <c r="G4">
        <f>C4+F4</f>
        <v>575</v>
      </c>
      <c r="H4" s="6">
        <f>B4*4/12</f>
        <v>733.33333333333337</v>
      </c>
      <c r="I4" s="9">
        <f>G4/H4</f>
        <v>0.78409090909090906</v>
      </c>
      <c r="J4">
        <v>100</v>
      </c>
      <c r="K4">
        <f>J4+G4</f>
        <v>675</v>
      </c>
      <c r="L4" s="6">
        <f>B4/12*5</f>
        <v>916.66666666666674</v>
      </c>
      <c r="M4" s="9">
        <f>K4/L4</f>
        <v>0.73636363636363633</v>
      </c>
      <c r="N4">
        <v>120</v>
      </c>
      <c r="O4">
        <f>K4+N4</f>
        <v>795</v>
      </c>
      <c r="P4" s="6">
        <f>B4/2</f>
        <v>1100</v>
      </c>
      <c r="Q4" s="9">
        <f>O4/P4</f>
        <v>0.72272727272727277</v>
      </c>
      <c r="R4">
        <v>90</v>
      </c>
      <c r="S4">
        <f>O4+R4</f>
        <v>885</v>
      </c>
      <c r="T4" s="6">
        <f>B4/12*7</f>
        <v>1283.3333333333335</v>
      </c>
      <c r="U4" s="9">
        <f>S4/T4</f>
        <v>0.68961038961038956</v>
      </c>
      <c r="V4">
        <v>105</v>
      </c>
      <c r="W4">
        <f>S4+V4</f>
        <v>990</v>
      </c>
      <c r="X4" s="6">
        <f>B4/12*8</f>
        <v>1466.6666666666667</v>
      </c>
      <c r="Y4" s="9">
        <f>W4/X4</f>
        <v>0.67499999999999993</v>
      </c>
      <c r="Z4">
        <v>120</v>
      </c>
      <c r="AA4">
        <f>W4+Z4</f>
        <v>1110</v>
      </c>
      <c r="AB4" s="6">
        <f>B4/12*9</f>
        <v>1650</v>
      </c>
      <c r="AC4" s="9">
        <f>AA4/AB4</f>
        <v>0.67272727272727273</v>
      </c>
      <c r="AD4">
        <v>185</v>
      </c>
      <c r="AE4">
        <f>AA4+AD4</f>
        <v>1295</v>
      </c>
      <c r="AF4" s="6">
        <f>B4/12*10</f>
        <v>1833.3333333333335</v>
      </c>
      <c r="AG4" s="9">
        <f>AE4/AF4</f>
        <v>0.7063636363636363</v>
      </c>
      <c r="AH4">
        <v>175</v>
      </c>
      <c r="AI4">
        <f>AE4+AH4</f>
        <v>1470</v>
      </c>
      <c r="AJ4" s="6">
        <f>B4/12*11</f>
        <v>2016.6666666666667</v>
      </c>
      <c r="AK4" s="9">
        <f>AI4/AJ4</f>
        <v>0.72892561983471071</v>
      </c>
      <c r="AL4">
        <v>180</v>
      </c>
      <c r="AM4" s="6">
        <f>AI4+AL4</f>
        <v>1650</v>
      </c>
      <c r="AN4" s="9">
        <f>AM4/B4</f>
        <v>0.75</v>
      </c>
    </row>
    <row r="5" spans="1:40" x14ac:dyDescent="0.3">
      <c r="A5" s="12" t="s">
        <v>38</v>
      </c>
      <c r="B5">
        <v>1050</v>
      </c>
      <c r="C5">
        <v>600</v>
      </c>
      <c r="D5" s="6">
        <f t="shared" ref="D5:D7" si="0">B5/4</f>
        <v>262.5</v>
      </c>
      <c r="E5" s="9">
        <f t="shared" ref="E5:E25" si="1">C5/D5</f>
        <v>2.2857142857142856</v>
      </c>
      <c r="F5">
        <v>25</v>
      </c>
      <c r="G5">
        <f t="shared" ref="G5:G7" si="2">C5+F5</f>
        <v>625</v>
      </c>
      <c r="H5" s="6">
        <f t="shared" ref="H5:H25" si="3">B5*4/12</f>
        <v>350</v>
      </c>
      <c r="I5" s="9">
        <f t="shared" ref="I5:I25" si="4">G5/H5</f>
        <v>1.7857142857142858</v>
      </c>
      <c r="J5">
        <v>95</v>
      </c>
      <c r="K5">
        <f t="shared" ref="K5:K7" si="5">J5+G5</f>
        <v>720</v>
      </c>
      <c r="L5" s="6">
        <f t="shared" ref="L5:L25" si="6">B5/12*5</f>
        <v>437.5</v>
      </c>
      <c r="M5" s="9">
        <f t="shared" ref="M5:M25" si="7">K5/L5</f>
        <v>1.6457142857142857</v>
      </c>
      <c r="N5">
        <v>250</v>
      </c>
      <c r="O5">
        <f t="shared" ref="O5:O7" si="8">K5+N5</f>
        <v>970</v>
      </c>
      <c r="P5" s="6">
        <f t="shared" ref="P5:P25" si="9">B5/2</f>
        <v>525</v>
      </c>
      <c r="Q5" s="9">
        <f t="shared" ref="Q5:Q25" si="10">O5/P5</f>
        <v>1.8476190476190477</v>
      </c>
      <c r="R5">
        <v>0</v>
      </c>
      <c r="S5">
        <f t="shared" ref="S5:S7" si="11">O5+R5</f>
        <v>970</v>
      </c>
      <c r="T5" s="6">
        <f t="shared" ref="T5:T7" si="12">B5/12*7</f>
        <v>612.5</v>
      </c>
      <c r="U5" s="9">
        <f t="shared" ref="U5:U25" si="13">S5/T5</f>
        <v>1.583673469387755</v>
      </c>
      <c r="V5">
        <v>10</v>
      </c>
      <c r="W5">
        <f t="shared" ref="W5:W7" si="14">S5+V5</f>
        <v>980</v>
      </c>
      <c r="X5" s="6">
        <f t="shared" ref="X5:X25" si="15">B5/12*8</f>
        <v>700</v>
      </c>
      <c r="Y5" s="9">
        <f t="shared" ref="Y5:Y7" si="16">W5/X5</f>
        <v>1.4</v>
      </c>
      <c r="Z5">
        <v>11</v>
      </c>
      <c r="AA5">
        <f t="shared" ref="AA5:AA7" si="17">W5+Z5</f>
        <v>991</v>
      </c>
      <c r="AB5" s="6">
        <f t="shared" ref="AB5:AB7" si="18">B5/12*9</f>
        <v>787.5</v>
      </c>
      <c r="AC5" s="9">
        <f t="shared" ref="AC5:AC25" si="19">AA5/AB5</f>
        <v>1.2584126984126984</v>
      </c>
      <c r="AD5">
        <v>0</v>
      </c>
      <c r="AE5">
        <f t="shared" ref="AE5:AE7" si="20">AA5+AD5</f>
        <v>991</v>
      </c>
      <c r="AF5" s="6">
        <f t="shared" ref="AF5:AF7" si="21">B5/12*10</f>
        <v>875</v>
      </c>
      <c r="AG5" s="9">
        <f t="shared" ref="AG5:AG25" si="22">AE5/AF5</f>
        <v>1.1325714285714286</v>
      </c>
      <c r="AH5">
        <v>15</v>
      </c>
      <c r="AI5">
        <f t="shared" ref="AI5:AI7" si="23">AE5+AH5</f>
        <v>1006</v>
      </c>
      <c r="AJ5" s="6">
        <f t="shared" ref="AJ5:AJ25" si="24">B5/12*11</f>
        <v>962.5</v>
      </c>
      <c r="AK5" s="9">
        <f t="shared" ref="AK5:AK25" si="25">AI5/AJ5</f>
        <v>1.0451948051948052</v>
      </c>
      <c r="AL5">
        <v>0</v>
      </c>
      <c r="AM5" s="6">
        <f t="shared" ref="AM5:AM7" si="26">AI5+AL5</f>
        <v>1006</v>
      </c>
      <c r="AN5" s="9">
        <f t="shared" ref="AN5:AN25" si="27">AM5/B5</f>
        <v>0.95809523809523811</v>
      </c>
    </row>
    <row r="6" spans="1:40" x14ac:dyDescent="0.3">
      <c r="A6" s="12" t="s">
        <v>56</v>
      </c>
      <c r="B6">
        <v>200</v>
      </c>
      <c r="C6">
        <v>20</v>
      </c>
      <c r="D6" s="6">
        <f t="shared" si="0"/>
        <v>50</v>
      </c>
      <c r="E6" s="9">
        <f t="shared" si="1"/>
        <v>0.4</v>
      </c>
      <c r="F6">
        <v>10</v>
      </c>
      <c r="G6">
        <f t="shared" si="2"/>
        <v>30</v>
      </c>
      <c r="H6" s="6">
        <f t="shared" si="3"/>
        <v>66.666666666666671</v>
      </c>
      <c r="I6" s="9">
        <f t="shared" si="4"/>
        <v>0.44999999999999996</v>
      </c>
      <c r="J6">
        <v>60</v>
      </c>
      <c r="K6">
        <f t="shared" si="5"/>
        <v>90</v>
      </c>
      <c r="L6" s="6">
        <f t="shared" si="6"/>
        <v>83.333333333333343</v>
      </c>
      <c r="M6" s="9">
        <f t="shared" si="7"/>
        <v>1.0799999999999998</v>
      </c>
      <c r="N6">
        <v>0</v>
      </c>
      <c r="O6">
        <f t="shared" si="8"/>
        <v>90</v>
      </c>
      <c r="P6" s="6">
        <f t="shared" si="9"/>
        <v>100</v>
      </c>
      <c r="Q6" s="9">
        <f t="shared" si="10"/>
        <v>0.9</v>
      </c>
      <c r="R6">
        <v>75</v>
      </c>
      <c r="S6">
        <f t="shared" si="11"/>
        <v>165</v>
      </c>
      <c r="T6" s="6">
        <f t="shared" si="12"/>
        <v>116.66666666666667</v>
      </c>
      <c r="U6" s="9">
        <f t="shared" si="13"/>
        <v>1.4142857142857141</v>
      </c>
      <c r="V6">
        <v>0</v>
      </c>
      <c r="W6">
        <f t="shared" si="14"/>
        <v>165</v>
      </c>
      <c r="X6" s="6">
        <f t="shared" si="15"/>
        <v>133.33333333333334</v>
      </c>
      <c r="Y6" s="9">
        <f t="shared" si="16"/>
        <v>1.2374999999999998</v>
      </c>
      <c r="Z6">
        <v>0</v>
      </c>
      <c r="AA6">
        <f t="shared" si="17"/>
        <v>165</v>
      </c>
      <c r="AB6" s="6">
        <f t="shared" si="18"/>
        <v>150</v>
      </c>
      <c r="AC6" s="9">
        <f t="shared" si="19"/>
        <v>1.1000000000000001</v>
      </c>
      <c r="AD6">
        <v>0</v>
      </c>
      <c r="AE6">
        <f t="shared" si="20"/>
        <v>165</v>
      </c>
      <c r="AF6" s="6">
        <f t="shared" si="21"/>
        <v>166.66666666666669</v>
      </c>
      <c r="AG6" s="9">
        <f t="shared" si="22"/>
        <v>0.98999999999999988</v>
      </c>
      <c r="AH6">
        <v>0</v>
      </c>
      <c r="AI6">
        <f t="shared" si="23"/>
        <v>165</v>
      </c>
      <c r="AJ6" s="6">
        <f t="shared" si="24"/>
        <v>183.33333333333334</v>
      </c>
      <c r="AK6" s="9">
        <f t="shared" si="25"/>
        <v>0.89999999999999991</v>
      </c>
      <c r="AL6">
        <v>0</v>
      </c>
      <c r="AM6" s="6">
        <f t="shared" si="26"/>
        <v>165</v>
      </c>
      <c r="AN6" s="9">
        <f t="shared" si="27"/>
        <v>0.82499999999999996</v>
      </c>
    </row>
    <row r="7" spans="1:40" x14ac:dyDescent="0.3">
      <c r="A7" s="12" t="s">
        <v>39</v>
      </c>
      <c r="B7">
        <v>130</v>
      </c>
      <c r="C7">
        <v>10</v>
      </c>
      <c r="D7" s="6">
        <f t="shared" si="0"/>
        <v>32.5</v>
      </c>
      <c r="E7" s="9">
        <f t="shared" si="1"/>
        <v>0.30769230769230771</v>
      </c>
      <c r="F7">
        <v>4</v>
      </c>
      <c r="G7">
        <f t="shared" si="2"/>
        <v>14</v>
      </c>
      <c r="H7" s="6">
        <f t="shared" si="3"/>
        <v>43.333333333333336</v>
      </c>
      <c r="I7" s="9">
        <f t="shared" si="4"/>
        <v>0.32307692307692304</v>
      </c>
      <c r="J7">
        <v>20</v>
      </c>
      <c r="K7">
        <f t="shared" si="5"/>
        <v>34</v>
      </c>
      <c r="L7" s="6">
        <f t="shared" si="6"/>
        <v>54.166666666666671</v>
      </c>
      <c r="M7" s="9">
        <f t="shared" si="7"/>
        <v>0.62769230769230766</v>
      </c>
      <c r="N7">
        <v>15</v>
      </c>
      <c r="O7">
        <f t="shared" si="8"/>
        <v>49</v>
      </c>
      <c r="P7" s="6">
        <f t="shared" si="9"/>
        <v>65</v>
      </c>
      <c r="Q7" s="9">
        <f t="shared" si="10"/>
        <v>0.75384615384615383</v>
      </c>
      <c r="R7">
        <v>18</v>
      </c>
      <c r="S7">
        <f t="shared" si="11"/>
        <v>67</v>
      </c>
      <c r="T7" s="6">
        <f t="shared" si="12"/>
        <v>75.833333333333343</v>
      </c>
      <c r="U7" s="9">
        <f t="shared" si="13"/>
        <v>0.88351648351648338</v>
      </c>
      <c r="V7">
        <v>5</v>
      </c>
      <c r="W7">
        <f t="shared" si="14"/>
        <v>72</v>
      </c>
      <c r="X7" s="6">
        <f t="shared" si="15"/>
        <v>86.666666666666671</v>
      </c>
      <c r="Y7" s="9">
        <f t="shared" si="16"/>
        <v>0.8307692307692307</v>
      </c>
      <c r="Z7">
        <v>5</v>
      </c>
      <c r="AA7">
        <f t="shared" si="17"/>
        <v>77</v>
      </c>
      <c r="AB7" s="6">
        <f t="shared" si="18"/>
        <v>97.5</v>
      </c>
      <c r="AC7" s="9">
        <f t="shared" si="19"/>
        <v>0.78974358974358971</v>
      </c>
      <c r="AD7">
        <v>8</v>
      </c>
      <c r="AE7">
        <f t="shared" si="20"/>
        <v>85</v>
      </c>
      <c r="AF7" s="6">
        <f t="shared" si="21"/>
        <v>108.33333333333334</v>
      </c>
      <c r="AG7" s="9">
        <f t="shared" si="22"/>
        <v>0.78461538461538449</v>
      </c>
      <c r="AH7">
        <v>10</v>
      </c>
      <c r="AI7">
        <f t="shared" si="23"/>
        <v>95</v>
      </c>
      <c r="AJ7" s="6">
        <f t="shared" si="24"/>
        <v>119.16666666666667</v>
      </c>
      <c r="AK7" s="9">
        <f t="shared" si="25"/>
        <v>0.79720279720279719</v>
      </c>
      <c r="AL7">
        <v>11</v>
      </c>
      <c r="AM7" s="6">
        <f t="shared" si="26"/>
        <v>106</v>
      </c>
      <c r="AN7" s="9">
        <f t="shared" si="27"/>
        <v>0.81538461538461537</v>
      </c>
    </row>
    <row r="8" spans="1:40" s="1" customFormat="1" x14ac:dyDescent="0.3">
      <c r="A8" s="2" t="s">
        <v>40</v>
      </c>
      <c r="B8" s="1">
        <f>SUM(B4:B7)</f>
        <v>3580</v>
      </c>
      <c r="C8" s="1">
        <f t="shared" ref="C8:D8" si="28">SUM(C4:C7)</f>
        <v>1130</v>
      </c>
      <c r="D8" s="5">
        <f t="shared" si="28"/>
        <v>895</v>
      </c>
      <c r="E8" s="9">
        <f t="shared" si="1"/>
        <v>1.2625698324022345</v>
      </c>
      <c r="F8" s="1">
        <f>SUM(F4:F7)</f>
        <v>114</v>
      </c>
      <c r="G8" s="1">
        <f>SUM(G4:G7)</f>
        <v>1244</v>
      </c>
      <c r="H8" s="6">
        <f t="shared" si="3"/>
        <v>1193.3333333333333</v>
      </c>
      <c r="I8" s="9">
        <f t="shared" si="4"/>
        <v>1.0424581005586593</v>
      </c>
      <c r="J8" s="1">
        <f>SUM(J4:J7)</f>
        <v>275</v>
      </c>
      <c r="K8" s="1">
        <f>SUM(K4:K7)</f>
        <v>1519</v>
      </c>
      <c r="L8" s="6">
        <f t="shared" si="6"/>
        <v>1491.6666666666665</v>
      </c>
      <c r="M8" s="9">
        <f t="shared" si="7"/>
        <v>1.0183240223463688</v>
      </c>
      <c r="N8" s="1">
        <f>SUM(N4:N7)</f>
        <v>385</v>
      </c>
      <c r="O8" s="1">
        <f>SUM(O4:O7)</f>
        <v>1904</v>
      </c>
      <c r="P8" s="6">
        <f t="shared" si="9"/>
        <v>1790</v>
      </c>
      <c r="Q8" s="9">
        <f t="shared" si="10"/>
        <v>1.0636871508379888</v>
      </c>
      <c r="R8" s="1">
        <f>SUM(R4:R7)</f>
        <v>183</v>
      </c>
      <c r="S8" s="1">
        <f t="shared" ref="S8:AM14" si="29">SUM(S4:S7)</f>
        <v>2087</v>
      </c>
      <c r="T8" s="5">
        <f t="shared" si="29"/>
        <v>2088.3333333333335</v>
      </c>
      <c r="U8" s="9">
        <f t="shared" si="13"/>
        <v>0.99936153232242608</v>
      </c>
      <c r="V8" s="1">
        <f t="shared" si="29"/>
        <v>120</v>
      </c>
      <c r="W8" s="1">
        <f t="shared" si="29"/>
        <v>2207</v>
      </c>
      <c r="X8" s="6">
        <f t="shared" si="15"/>
        <v>2386.6666666666665</v>
      </c>
      <c r="Y8" s="9">
        <f>W8/X8</f>
        <v>0.92472067039106154</v>
      </c>
      <c r="Z8" s="1">
        <f t="shared" si="29"/>
        <v>136</v>
      </c>
      <c r="AA8" s="1">
        <f t="shared" si="29"/>
        <v>2343</v>
      </c>
      <c r="AB8" s="5">
        <f t="shared" si="29"/>
        <v>2685</v>
      </c>
      <c r="AC8" s="9">
        <f t="shared" si="19"/>
        <v>0.87262569832402237</v>
      </c>
      <c r="AD8" s="1">
        <f t="shared" si="29"/>
        <v>193</v>
      </c>
      <c r="AE8" s="1">
        <f t="shared" si="29"/>
        <v>2536</v>
      </c>
      <c r="AF8" s="5">
        <f t="shared" si="29"/>
        <v>2983.3333333333335</v>
      </c>
      <c r="AG8" s="9">
        <f t="shared" si="22"/>
        <v>0.85005586592178761</v>
      </c>
      <c r="AH8" s="1">
        <f t="shared" si="29"/>
        <v>200</v>
      </c>
      <c r="AI8" s="1">
        <f t="shared" si="29"/>
        <v>2736</v>
      </c>
      <c r="AJ8" s="6">
        <f t="shared" si="24"/>
        <v>3281.6666666666665</v>
      </c>
      <c r="AK8" s="9">
        <f t="shared" si="25"/>
        <v>0.83372270187912645</v>
      </c>
      <c r="AL8" s="1">
        <f t="shared" si="29"/>
        <v>191</v>
      </c>
      <c r="AM8" s="5">
        <f t="shared" si="29"/>
        <v>2927</v>
      </c>
      <c r="AN8" s="9">
        <f t="shared" si="27"/>
        <v>0.81759776536312845</v>
      </c>
    </row>
    <row r="9" spans="1:40" s="1" customFormat="1" x14ac:dyDescent="0.3">
      <c r="A9" s="2" t="s">
        <v>46</v>
      </c>
      <c r="D9" s="5"/>
      <c r="E9" s="9"/>
      <c r="H9" s="6"/>
      <c r="I9" s="9"/>
      <c r="L9" s="6"/>
      <c r="M9" s="9"/>
      <c r="P9" s="6">
        <f t="shared" si="9"/>
        <v>0</v>
      </c>
      <c r="Q9" s="9"/>
      <c r="T9" s="5"/>
      <c r="U9" s="9"/>
      <c r="X9" s="6"/>
      <c r="Y9" s="9"/>
      <c r="AB9" s="5"/>
      <c r="AC9" s="9"/>
      <c r="AF9" s="5"/>
      <c r="AG9" s="9"/>
      <c r="AJ9" s="6">
        <f t="shared" si="24"/>
        <v>0</v>
      </c>
      <c r="AK9" s="9"/>
      <c r="AM9" s="5"/>
      <c r="AN9" s="9"/>
    </row>
    <row r="10" spans="1:40" x14ac:dyDescent="0.3">
      <c r="A10" s="12" t="s">
        <v>41</v>
      </c>
      <c r="B10">
        <v>471</v>
      </c>
      <c r="C10">
        <v>150</v>
      </c>
      <c r="D10" s="6">
        <f>B10/4</f>
        <v>117.75</v>
      </c>
      <c r="E10" s="9">
        <f t="shared" si="1"/>
        <v>1.2738853503184713</v>
      </c>
      <c r="F10">
        <v>15</v>
      </c>
      <c r="G10">
        <f>C10+F10</f>
        <v>165</v>
      </c>
      <c r="H10" s="6">
        <f t="shared" si="3"/>
        <v>157</v>
      </c>
      <c r="I10" s="9">
        <f t="shared" si="4"/>
        <v>1.0509554140127388</v>
      </c>
      <c r="J10">
        <v>55</v>
      </c>
      <c r="K10">
        <f>G10+J10</f>
        <v>220</v>
      </c>
      <c r="L10" s="6">
        <f t="shared" si="6"/>
        <v>196.25</v>
      </c>
      <c r="M10" s="9">
        <f t="shared" si="7"/>
        <v>1.1210191082802548</v>
      </c>
      <c r="N10">
        <v>40</v>
      </c>
      <c r="O10">
        <f>K10+N10</f>
        <v>260</v>
      </c>
      <c r="P10" s="6">
        <f t="shared" si="9"/>
        <v>235.5</v>
      </c>
      <c r="Q10" s="9">
        <f t="shared" si="10"/>
        <v>1.1040339702760085</v>
      </c>
      <c r="R10">
        <v>35</v>
      </c>
      <c r="S10">
        <f>O10+R10</f>
        <v>295</v>
      </c>
      <c r="T10" s="5">
        <f>B10/12*7</f>
        <v>274.75</v>
      </c>
      <c r="U10" s="9">
        <f t="shared" si="13"/>
        <v>1.0737033666969973</v>
      </c>
      <c r="V10">
        <v>40</v>
      </c>
      <c r="W10">
        <f>S10+V10</f>
        <v>335</v>
      </c>
      <c r="X10" s="6">
        <f t="shared" si="15"/>
        <v>314</v>
      </c>
      <c r="Y10" s="9">
        <f t="shared" ref="Y10:Y25" si="30">W10/X10</f>
        <v>1.0668789808917198</v>
      </c>
      <c r="Z10">
        <v>42</v>
      </c>
      <c r="AA10">
        <f>W10+Z10</f>
        <v>377</v>
      </c>
      <c r="AB10" s="6">
        <f>B10/12*9</f>
        <v>353.25</v>
      </c>
      <c r="AC10" s="9">
        <f t="shared" si="19"/>
        <v>1.0672328379334748</v>
      </c>
      <c r="AD10">
        <v>40</v>
      </c>
      <c r="AE10">
        <f>AA10+AD10</f>
        <v>417</v>
      </c>
      <c r="AF10" s="6">
        <f>B10/12*10</f>
        <v>392.5</v>
      </c>
      <c r="AG10" s="9">
        <f t="shared" si="22"/>
        <v>1.0624203821656051</v>
      </c>
      <c r="AH10">
        <v>45</v>
      </c>
      <c r="AI10">
        <f>AE10+AH10</f>
        <v>462</v>
      </c>
      <c r="AJ10" s="6">
        <f t="shared" si="24"/>
        <v>431.75</v>
      </c>
      <c r="AK10" s="9">
        <f t="shared" si="25"/>
        <v>1.0700636942675159</v>
      </c>
      <c r="AL10">
        <v>48</v>
      </c>
      <c r="AM10" s="6">
        <f>AI10+AL10</f>
        <v>510</v>
      </c>
      <c r="AN10" s="9">
        <f t="shared" si="27"/>
        <v>1.0828025477707006</v>
      </c>
    </row>
    <row r="11" spans="1:40" x14ac:dyDescent="0.3">
      <c r="A11" s="12" t="s">
        <v>42</v>
      </c>
      <c r="B11">
        <v>35</v>
      </c>
      <c r="C11">
        <v>10</v>
      </c>
      <c r="D11" s="6">
        <f t="shared" ref="D11:D13" si="31">B11/4</f>
        <v>8.75</v>
      </c>
      <c r="E11" s="9">
        <f t="shared" si="1"/>
        <v>1.1428571428571428</v>
      </c>
      <c r="F11">
        <v>2</v>
      </c>
      <c r="G11">
        <f t="shared" ref="G11:G13" si="32">C11+F11</f>
        <v>12</v>
      </c>
      <c r="H11" s="6">
        <f t="shared" si="3"/>
        <v>11.666666666666666</v>
      </c>
      <c r="I11" s="9">
        <f t="shared" si="4"/>
        <v>1.0285714285714287</v>
      </c>
      <c r="J11">
        <v>10</v>
      </c>
      <c r="K11">
        <f t="shared" ref="K11:K13" si="33">G11+J11</f>
        <v>22</v>
      </c>
      <c r="L11" s="6">
        <f t="shared" si="6"/>
        <v>14.583333333333332</v>
      </c>
      <c r="M11" s="9">
        <f t="shared" si="7"/>
        <v>1.5085714285714287</v>
      </c>
      <c r="N11">
        <v>10</v>
      </c>
      <c r="O11">
        <f t="shared" ref="O11:O13" si="34">K11+N11</f>
        <v>32</v>
      </c>
      <c r="P11" s="6">
        <f t="shared" si="9"/>
        <v>17.5</v>
      </c>
      <c r="Q11" s="9">
        <f t="shared" si="10"/>
        <v>1.8285714285714285</v>
      </c>
      <c r="R11">
        <v>20</v>
      </c>
      <c r="S11">
        <f t="shared" ref="S11:S13" si="35">O11+R11</f>
        <v>52</v>
      </c>
      <c r="T11" s="5">
        <f t="shared" ref="T11:T13" si="36">B11/12*7</f>
        <v>20.416666666666664</v>
      </c>
      <c r="U11" s="9">
        <f t="shared" si="13"/>
        <v>2.5469387755102044</v>
      </c>
      <c r="V11">
        <v>21</v>
      </c>
      <c r="W11">
        <f t="shared" ref="W11:W13" si="37">S11+V11</f>
        <v>73</v>
      </c>
      <c r="X11" s="6">
        <f t="shared" si="15"/>
        <v>23.333333333333332</v>
      </c>
      <c r="Y11" s="9">
        <f t="shared" si="30"/>
        <v>3.1285714285714286</v>
      </c>
      <c r="Z11">
        <v>20</v>
      </c>
      <c r="AA11">
        <f t="shared" ref="AA11:AA13" si="38">W11+Z11</f>
        <v>93</v>
      </c>
      <c r="AB11" s="6">
        <f t="shared" ref="AB11:AB13" si="39">B11/12*9</f>
        <v>26.25</v>
      </c>
      <c r="AC11" s="9">
        <f t="shared" si="19"/>
        <v>3.5428571428571427</v>
      </c>
      <c r="AD11">
        <v>20</v>
      </c>
      <c r="AE11">
        <f t="shared" ref="AE11:AE13" si="40">AA11+AD11</f>
        <v>113</v>
      </c>
      <c r="AF11" s="6">
        <f t="shared" ref="AF11:AF13" si="41">B11/12*10</f>
        <v>29.166666666666664</v>
      </c>
      <c r="AG11" s="9">
        <f t="shared" si="22"/>
        <v>3.8742857142857146</v>
      </c>
      <c r="AH11">
        <v>16</v>
      </c>
      <c r="AI11">
        <f t="shared" ref="AI11:AI13" si="42">AE11+AH11</f>
        <v>129</v>
      </c>
      <c r="AJ11" s="6">
        <f t="shared" si="24"/>
        <v>32.083333333333329</v>
      </c>
      <c r="AK11" s="9">
        <f t="shared" si="25"/>
        <v>4.0207792207792217</v>
      </c>
      <c r="AL11">
        <v>15</v>
      </c>
      <c r="AM11" s="6">
        <f t="shared" ref="AM11:AM13" si="43">AI11+AL11</f>
        <v>144</v>
      </c>
      <c r="AN11" s="9">
        <f t="shared" si="27"/>
        <v>4.1142857142857139</v>
      </c>
    </row>
    <row r="12" spans="1:40" x14ac:dyDescent="0.3">
      <c r="A12" s="12" t="s">
        <v>44</v>
      </c>
      <c r="B12">
        <v>70</v>
      </c>
      <c r="C12">
        <v>30</v>
      </c>
      <c r="D12" s="6">
        <f t="shared" si="31"/>
        <v>17.5</v>
      </c>
      <c r="E12" s="9">
        <f t="shared" si="1"/>
        <v>1.7142857142857142</v>
      </c>
      <c r="F12">
        <v>3</v>
      </c>
      <c r="G12">
        <f t="shared" si="32"/>
        <v>33</v>
      </c>
      <c r="H12" s="6">
        <f t="shared" si="3"/>
        <v>23.333333333333332</v>
      </c>
      <c r="I12" s="9">
        <f t="shared" si="4"/>
        <v>1.4142857142857144</v>
      </c>
      <c r="J12">
        <v>16</v>
      </c>
      <c r="K12">
        <f t="shared" si="33"/>
        <v>49</v>
      </c>
      <c r="L12" s="6">
        <f t="shared" si="6"/>
        <v>29.166666666666664</v>
      </c>
      <c r="M12" s="9">
        <f t="shared" si="7"/>
        <v>1.6800000000000002</v>
      </c>
      <c r="N12">
        <v>15</v>
      </c>
      <c r="O12">
        <f t="shared" si="34"/>
        <v>64</v>
      </c>
      <c r="P12" s="6">
        <f t="shared" si="9"/>
        <v>35</v>
      </c>
      <c r="Q12" s="9">
        <f t="shared" si="10"/>
        <v>1.8285714285714285</v>
      </c>
      <c r="R12">
        <v>5</v>
      </c>
      <c r="S12">
        <f t="shared" si="35"/>
        <v>69</v>
      </c>
      <c r="T12" s="5">
        <f t="shared" si="36"/>
        <v>40.833333333333329</v>
      </c>
      <c r="U12" s="9">
        <f t="shared" si="13"/>
        <v>1.6897959183673472</v>
      </c>
      <c r="V12">
        <v>4</v>
      </c>
      <c r="W12">
        <f t="shared" si="37"/>
        <v>73</v>
      </c>
      <c r="X12" s="6">
        <f t="shared" si="15"/>
        <v>46.666666666666664</v>
      </c>
      <c r="Y12" s="9">
        <f t="shared" si="30"/>
        <v>1.5642857142857143</v>
      </c>
      <c r="Z12">
        <v>2</v>
      </c>
      <c r="AA12">
        <f t="shared" si="38"/>
        <v>75</v>
      </c>
      <c r="AB12" s="6">
        <f t="shared" si="39"/>
        <v>52.5</v>
      </c>
      <c r="AC12" s="9">
        <f t="shared" si="19"/>
        <v>1.4285714285714286</v>
      </c>
      <c r="AD12">
        <v>2</v>
      </c>
      <c r="AE12">
        <f t="shared" si="40"/>
        <v>77</v>
      </c>
      <c r="AF12" s="6">
        <f t="shared" si="41"/>
        <v>58.333333333333329</v>
      </c>
      <c r="AG12" s="9">
        <f t="shared" si="22"/>
        <v>1.32</v>
      </c>
      <c r="AH12">
        <v>2</v>
      </c>
      <c r="AI12">
        <f t="shared" si="42"/>
        <v>79</v>
      </c>
      <c r="AJ12" s="6">
        <f t="shared" si="24"/>
        <v>64.166666666666657</v>
      </c>
      <c r="AK12" s="9">
        <f t="shared" si="25"/>
        <v>1.2311688311688314</v>
      </c>
      <c r="AL12">
        <v>3</v>
      </c>
      <c r="AM12" s="6">
        <f t="shared" si="43"/>
        <v>82</v>
      </c>
      <c r="AN12" s="9">
        <f t="shared" si="27"/>
        <v>1.1714285714285715</v>
      </c>
    </row>
    <row r="13" spans="1:40" x14ac:dyDescent="0.3">
      <c r="A13" s="12" t="s">
        <v>43</v>
      </c>
      <c r="B13">
        <v>15</v>
      </c>
      <c r="C13">
        <v>7</v>
      </c>
      <c r="D13" s="6">
        <f t="shared" si="31"/>
        <v>3.75</v>
      </c>
      <c r="E13" s="9">
        <f t="shared" si="1"/>
        <v>1.8666666666666667</v>
      </c>
      <c r="F13">
        <v>1</v>
      </c>
      <c r="G13">
        <f t="shared" si="32"/>
        <v>8</v>
      </c>
      <c r="H13" s="6">
        <f t="shared" si="3"/>
        <v>5</v>
      </c>
      <c r="I13" s="9">
        <f t="shared" si="4"/>
        <v>1.6</v>
      </c>
      <c r="J13">
        <v>4</v>
      </c>
      <c r="K13">
        <f t="shared" si="33"/>
        <v>12</v>
      </c>
      <c r="L13" s="6">
        <f t="shared" si="6"/>
        <v>6.25</v>
      </c>
      <c r="M13" s="9">
        <f t="shared" si="7"/>
        <v>1.92</v>
      </c>
      <c r="N13">
        <v>4</v>
      </c>
      <c r="O13">
        <f t="shared" si="34"/>
        <v>16</v>
      </c>
      <c r="P13" s="6">
        <f t="shared" si="9"/>
        <v>7.5</v>
      </c>
      <c r="Q13" s="9">
        <f t="shared" si="10"/>
        <v>2.1333333333333333</v>
      </c>
      <c r="R13">
        <v>6</v>
      </c>
      <c r="S13">
        <f t="shared" si="35"/>
        <v>22</v>
      </c>
      <c r="T13" s="5">
        <f t="shared" si="36"/>
        <v>8.75</v>
      </c>
      <c r="U13" s="9">
        <f t="shared" si="13"/>
        <v>2.5142857142857142</v>
      </c>
      <c r="V13">
        <v>7</v>
      </c>
      <c r="W13">
        <f t="shared" si="37"/>
        <v>29</v>
      </c>
      <c r="X13" s="6">
        <f t="shared" si="15"/>
        <v>10</v>
      </c>
      <c r="Y13" s="9">
        <f t="shared" si="30"/>
        <v>2.9</v>
      </c>
      <c r="Z13">
        <v>1</v>
      </c>
      <c r="AA13">
        <f t="shared" si="38"/>
        <v>30</v>
      </c>
      <c r="AB13" s="6">
        <f t="shared" si="39"/>
        <v>11.25</v>
      </c>
      <c r="AC13" s="9">
        <f t="shared" si="19"/>
        <v>2.6666666666666665</v>
      </c>
      <c r="AD13">
        <v>1</v>
      </c>
      <c r="AE13">
        <f t="shared" si="40"/>
        <v>31</v>
      </c>
      <c r="AF13" s="6">
        <f t="shared" si="41"/>
        <v>12.5</v>
      </c>
      <c r="AG13" s="9">
        <f t="shared" si="22"/>
        <v>2.48</v>
      </c>
      <c r="AH13">
        <v>1</v>
      </c>
      <c r="AI13">
        <f t="shared" si="42"/>
        <v>32</v>
      </c>
      <c r="AJ13" s="6">
        <f t="shared" si="24"/>
        <v>13.75</v>
      </c>
      <c r="AK13" s="9">
        <f t="shared" si="25"/>
        <v>2.3272727272727272</v>
      </c>
      <c r="AL13">
        <v>4</v>
      </c>
      <c r="AM13" s="6">
        <f t="shared" si="43"/>
        <v>36</v>
      </c>
      <c r="AN13" s="9">
        <f t="shared" si="27"/>
        <v>2.4</v>
      </c>
    </row>
    <row r="14" spans="1:40" s="1" customFormat="1" x14ac:dyDescent="0.3">
      <c r="A14" s="2" t="s">
        <v>47</v>
      </c>
      <c r="B14" s="1">
        <f>SUM(B10:B13)</f>
        <v>591</v>
      </c>
      <c r="C14" s="1">
        <f>SUM(C10:C13)</f>
        <v>197</v>
      </c>
      <c r="D14" s="5">
        <f>SUM(D10:D13)</f>
        <v>147.75</v>
      </c>
      <c r="E14" s="8">
        <f t="shared" si="1"/>
        <v>1.3333333333333333</v>
      </c>
      <c r="F14" s="1">
        <f>SUM(F10:F13)</f>
        <v>21</v>
      </c>
      <c r="G14" s="1">
        <f>SUM(G10:G13)</f>
        <v>218</v>
      </c>
      <c r="H14" s="5">
        <f t="shared" si="3"/>
        <v>197</v>
      </c>
      <c r="I14" s="8">
        <f t="shared" si="4"/>
        <v>1.1065989847715736</v>
      </c>
      <c r="J14" s="1">
        <f>SUM(J10:J13)</f>
        <v>85</v>
      </c>
      <c r="K14" s="1">
        <f>SUM(K10:K13)</f>
        <v>303</v>
      </c>
      <c r="L14" s="5">
        <f t="shared" si="6"/>
        <v>246.25</v>
      </c>
      <c r="M14" s="8">
        <f t="shared" si="7"/>
        <v>1.2304568527918782</v>
      </c>
      <c r="N14" s="1">
        <f>SUM(N10:N13)</f>
        <v>69</v>
      </c>
      <c r="O14" s="1">
        <f>SUM(O10:O13)</f>
        <v>372</v>
      </c>
      <c r="P14" s="5">
        <f t="shared" si="9"/>
        <v>295.5</v>
      </c>
      <c r="Q14" s="8">
        <f t="shared" si="10"/>
        <v>1.2588832487309645</v>
      </c>
      <c r="R14" s="1">
        <f>SUM(R10:R13)</f>
        <v>66</v>
      </c>
      <c r="S14" s="1">
        <f t="shared" ref="S14:AM14" si="44">SUM(S10:S13)</f>
        <v>438</v>
      </c>
      <c r="T14" s="5">
        <f t="shared" si="29"/>
        <v>344.75</v>
      </c>
      <c r="U14" s="8">
        <f t="shared" si="13"/>
        <v>1.2704858593183466</v>
      </c>
      <c r="V14" s="1">
        <f t="shared" si="44"/>
        <v>72</v>
      </c>
      <c r="W14" s="1">
        <f t="shared" si="44"/>
        <v>510</v>
      </c>
      <c r="X14" s="5">
        <f t="shared" si="15"/>
        <v>394</v>
      </c>
      <c r="Y14" s="8">
        <f t="shared" si="30"/>
        <v>1.2944162436548223</v>
      </c>
      <c r="Z14" s="1">
        <f t="shared" si="44"/>
        <v>65</v>
      </c>
      <c r="AA14" s="1">
        <f t="shared" si="44"/>
        <v>575</v>
      </c>
      <c r="AB14" s="5">
        <f t="shared" si="44"/>
        <v>443.25</v>
      </c>
      <c r="AC14" s="9">
        <f t="shared" si="19"/>
        <v>1.2972363226170334</v>
      </c>
      <c r="AD14" s="1">
        <f t="shared" si="44"/>
        <v>63</v>
      </c>
      <c r="AE14" s="1">
        <f t="shared" si="44"/>
        <v>638</v>
      </c>
      <c r="AF14" s="5">
        <f t="shared" si="44"/>
        <v>492.5</v>
      </c>
      <c r="AG14" s="9">
        <f t="shared" si="22"/>
        <v>1.2954314720812183</v>
      </c>
      <c r="AH14" s="1">
        <f t="shared" si="44"/>
        <v>64</v>
      </c>
      <c r="AI14" s="1">
        <f t="shared" si="44"/>
        <v>702</v>
      </c>
      <c r="AJ14" s="6">
        <f t="shared" si="24"/>
        <v>541.75</v>
      </c>
      <c r="AK14" s="9">
        <f t="shared" si="25"/>
        <v>1.2958006460544531</v>
      </c>
      <c r="AL14" s="1">
        <f t="shared" si="44"/>
        <v>70</v>
      </c>
      <c r="AM14" s="5">
        <f t="shared" si="44"/>
        <v>772</v>
      </c>
      <c r="AN14" s="9">
        <f t="shared" si="27"/>
        <v>1.3062605752961083</v>
      </c>
    </row>
    <row r="15" spans="1:40" x14ac:dyDescent="0.3">
      <c r="A15" s="12" t="s">
        <v>48</v>
      </c>
      <c r="B15">
        <v>900</v>
      </c>
      <c r="C15">
        <v>300</v>
      </c>
      <c r="D15" s="6">
        <f>B15/4</f>
        <v>225</v>
      </c>
      <c r="E15" s="9">
        <f t="shared" si="1"/>
        <v>1.3333333333333333</v>
      </c>
      <c r="F15">
        <v>75</v>
      </c>
      <c r="G15">
        <f>C15+F15</f>
        <v>375</v>
      </c>
      <c r="H15" s="6">
        <f t="shared" si="3"/>
        <v>300</v>
      </c>
      <c r="I15" s="9">
        <f t="shared" si="4"/>
        <v>1.25</v>
      </c>
      <c r="J15">
        <v>100</v>
      </c>
      <c r="K15">
        <f>J15+G15</f>
        <v>475</v>
      </c>
      <c r="L15" s="6">
        <f t="shared" si="6"/>
        <v>375</v>
      </c>
      <c r="M15" s="9">
        <f t="shared" si="7"/>
        <v>1.2666666666666666</v>
      </c>
      <c r="N15">
        <v>100</v>
      </c>
      <c r="O15">
        <f>K15+N15</f>
        <v>575</v>
      </c>
      <c r="P15" s="6">
        <f t="shared" si="9"/>
        <v>450</v>
      </c>
      <c r="Q15" s="9">
        <f t="shared" si="10"/>
        <v>1.2777777777777777</v>
      </c>
      <c r="R15">
        <v>80</v>
      </c>
      <c r="S15">
        <f>O15+R15</f>
        <v>655</v>
      </c>
      <c r="T15" s="5">
        <f>B15/12*7</f>
        <v>525</v>
      </c>
      <c r="U15" s="9">
        <f t="shared" si="13"/>
        <v>1.2476190476190476</v>
      </c>
      <c r="V15">
        <v>70</v>
      </c>
      <c r="W15">
        <f>S15+V15</f>
        <v>725</v>
      </c>
      <c r="X15" s="6">
        <f t="shared" si="15"/>
        <v>600</v>
      </c>
      <c r="Y15" s="9">
        <f t="shared" si="30"/>
        <v>1.2083333333333333</v>
      </c>
      <c r="Z15">
        <v>65</v>
      </c>
      <c r="AA15">
        <f>W15+Z15</f>
        <v>790</v>
      </c>
      <c r="AB15" s="6">
        <f>B15/12*9</f>
        <v>675</v>
      </c>
      <c r="AC15" s="9">
        <f t="shared" si="19"/>
        <v>1.1703703703703703</v>
      </c>
      <c r="AD15">
        <v>68</v>
      </c>
      <c r="AE15">
        <f>AA15+AD15</f>
        <v>858</v>
      </c>
      <c r="AF15" s="6">
        <f>B15/12*10</f>
        <v>750</v>
      </c>
      <c r="AG15" s="9">
        <f t="shared" si="22"/>
        <v>1.1439999999999999</v>
      </c>
      <c r="AH15">
        <v>70</v>
      </c>
      <c r="AI15">
        <f>AE15+AH15</f>
        <v>928</v>
      </c>
      <c r="AJ15" s="6">
        <f t="shared" si="24"/>
        <v>825</v>
      </c>
      <c r="AK15" s="9">
        <f t="shared" si="25"/>
        <v>1.1248484848484848</v>
      </c>
      <c r="AL15">
        <v>73</v>
      </c>
      <c r="AM15" s="6">
        <f>AJ15+AL15</f>
        <v>898</v>
      </c>
      <c r="AN15" s="9">
        <f t="shared" si="27"/>
        <v>0.99777777777777776</v>
      </c>
    </row>
    <row r="16" spans="1:40" x14ac:dyDescent="0.3">
      <c r="A16" s="12" t="s">
        <v>49</v>
      </c>
      <c r="B16">
        <v>117</v>
      </c>
      <c r="C16">
        <v>35</v>
      </c>
      <c r="D16" s="6">
        <f t="shared" ref="D16:D20" si="45">B16/4</f>
        <v>29.25</v>
      </c>
      <c r="E16" s="9">
        <f t="shared" si="1"/>
        <v>1.1965811965811965</v>
      </c>
      <c r="F16">
        <v>10</v>
      </c>
      <c r="G16">
        <f t="shared" ref="G16:G20" si="46">C16+F16</f>
        <v>45</v>
      </c>
      <c r="H16" s="6">
        <f t="shared" si="3"/>
        <v>39</v>
      </c>
      <c r="I16" s="9">
        <f t="shared" si="4"/>
        <v>1.1538461538461537</v>
      </c>
      <c r="J16">
        <v>13</v>
      </c>
      <c r="K16">
        <f t="shared" ref="K16:K20" si="47">J16+G16</f>
        <v>58</v>
      </c>
      <c r="L16" s="6">
        <f t="shared" si="6"/>
        <v>48.75</v>
      </c>
      <c r="M16" s="9">
        <f t="shared" si="7"/>
        <v>1.1897435897435897</v>
      </c>
      <c r="N16">
        <v>10</v>
      </c>
      <c r="O16">
        <f t="shared" ref="O16:O23" si="48">K16+N16</f>
        <v>68</v>
      </c>
      <c r="P16" s="6">
        <f t="shared" si="9"/>
        <v>58.5</v>
      </c>
      <c r="Q16" s="9">
        <f t="shared" si="10"/>
        <v>1.1623931623931625</v>
      </c>
      <c r="R16">
        <v>10</v>
      </c>
      <c r="S16">
        <f>O16+R16</f>
        <v>78</v>
      </c>
      <c r="T16" s="5">
        <f>B16/12*7</f>
        <v>68.25</v>
      </c>
      <c r="U16" s="9">
        <f t="shared" si="13"/>
        <v>1.1428571428571428</v>
      </c>
      <c r="V16">
        <v>8</v>
      </c>
      <c r="W16">
        <f>S16+V16</f>
        <v>86</v>
      </c>
      <c r="X16" s="6">
        <f t="shared" si="15"/>
        <v>78</v>
      </c>
      <c r="Y16" s="9">
        <f t="shared" si="30"/>
        <v>1.1025641025641026</v>
      </c>
      <c r="Z16">
        <v>7</v>
      </c>
      <c r="AA16">
        <f t="shared" ref="AA16" si="49">W16+Z16</f>
        <v>93</v>
      </c>
      <c r="AB16" s="6">
        <f>B16/12*9</f>
        <v>87.75</v>
      </c>
      <c r="AC16" s="9">
        <f t="shared" si="19"/>
        <v>1.0598290598290598</v>
      </c>
      <c r="AD16">
        <v>8</v>
      </c>
      <c r="AE16">
        <f>AA16+AD16</f>
        <v>101</v>
      </c>
      <c r="AF16" s="6">
        <f>B16/12*10</f>
        <v>97.5</v>
      </c>
      <c r="AG16" s="9">
        <f t="shared" si="22"/>
        <v>1.035897435897436</v>
      </c>
      <c r="AH16">
        <v>9</v>
      </c>
      <c r="AI16">
        <f>AE16+AH16</f>
        <v>110</v>
      </c>
      <c r="AJ16" s="6">
        <f t="shared" si="24"/>
        <v>107.25</v>
      </c>
      <c r="AK16" s="9">
        <f t="shared" si="25"/>
        <v>1.0256410256410255</v>
      </c>
      <c r="AL16">
        <v>9</v>
      </c>
      <c r="AM16" s="6">
        <f>AJ16+AL16</f>
        <v>116.25</v>
      </c>
      <c r="AN16" s="9">
        <f t="shared" si="27"/>
        <v>0.99358974358974361</v>
      </c>
    </row>
    <row r="17" spans="1:40" x14ac:dyDescent="0.3">
      <c r="A17" s="12" t="s">
        <v>50</v>
      </c>
      <c r="B17">
        <v>60</v>
      </c>
      <c r="C17">
        <v>18</v>
      </c>
      <c r="D17" s="6">
        <f t="shared" si="45"/>
        <v>15</v>
      </c>
      <c r="E17" s="9">
        <f t="shared" si="1"/>
        <v>1.2</v>
      </c>
      <c r="F17">
        <v>10</v>
      </c>
      <c r="G17">
        <v>21</v>
      </c>
      <c r="H17" s="6">
        <f t="shared" si="3"/>
        <v>20</v>
      </c>
      <c r="I17" s="9">
        <f t="shared" si="4"/>
        <v>1.05</v>
      </c>
      <c r="J17">
        <f>J20+J19+J18</f>
        <v>10</v>
      </c>
      <c r="K17">
        <f t="shared" si="47"/>
        <v>31</v>
      </c>
      <c r="L17" s="6">
        <f t="shared" si="6"/>
        <v>25</v>
      </c>
      <c r="M17" s="9">
        <f t="shared" si="7"/>
        <v>1.24</v>
      </c>
      <c r="N17">
        <v>11</v>
      </c>
      <c r="O17">
        <f t="shared" si="48"/>
        <v>42</v>
      </c>
      <c r="P17" s="6">
        <f t="shared" si="9"/>
        <v>30</v>
      </c>
      <c r="Q17" s="9">
        <f t="shared" si="10"/>
        <v>1.4</v>
      </c>
      <c r="R17">
        <f>R18+R19+R20</f>
        <v>10</v>
      </c>
      <c r="S17">
        <f t="shared" ref="S17:AM17" si="50">S18+S19+S20</f>
        <v>49</v>
      </c>
      <c r="T17" s="5">
        <f>T20+T19+T18</f>
        <v>35</v>
      </c>
      <c r="U17" s="9">
        <f t="shared" si="13"/>
        <v>1.4</v>
      </c>
      <c r="V17">
        <f t="shared" si="50"/>
        <v>8</v>
      </c>
      <c r="W17">
        <f t="shared" si="50"/>
        <v>57</v>
      </c>
      <c r="X17" s="6">
        <f t="shared" si="15"/>
        <v>40</v>
      </c>
      <c r="Y17" s="9">
        <f t="shared" si="30"/>
        <v>1.425</v>
      </c>
      <c r="Z17">
        <f t="shared" si="50"/>
        <v>7</v>
      </c>
      <c r="AA17">
        <f>AA18+AA19+AA20</f>
        <v>64</v>
      </c>
      <c r="AB17" s="6">
        <f t="shared" si="50"/>
        <v>45</v>
      </c>
      <c r="AC17" s="9">
        <f t="shared" si="19"/>
        <v>1.4222222222222223</v>
      </c>
      <c r="AD17">
        <f t="shared" si="50"/>
        <v>6</v>
      </c>
      <c r="AE17">
        <f t="shared" si="50"/>
        <v>51</v>
      </c>
      <c r="AF17" s="6">
        <f t="shared" si="50"/>
        <v>50</v>
      </c>
      <c r="AG17" s="9">
        <f t="shared" si="22"/>
        <v>1.02</v>
      </c>
      <c r="AH17">
        <f t="shared" si="50"/>
        <v>9</v>
      </c>
      <c r="AI17">
        <f t="shared" si="50"/>
        <v>60</v>
      </c>
      <c r="AJ17" s="6">
        <f t="shared" si="24"/>
        <v>55</v>
      </c>
      <c r="AK17" s="9">
        <f t="shared" si="25"/>
        <v>1.0909090909090908</v>
      </c>
      <c r="AL17">
        <f t="shared" si="50"/>
        <v>10</v>
      </c>
      <c r="AM17" s="6">
        <f t="shared" si="50"/>
        <v>70</v>
      </c>
      <c r="AN17" s="9">
        <f t="shared" si="27"/>
        <v>1.1666666666666667</v>
      </c>
    </row>
    <row r="18" spans="1:40" x14ac:dyDescent="0.3">
      <c r="A18" s="12" t="s">
        <v>51</v>
      </c>
      <c r="B18">
        <v>45</v>
      </c>
      <c r="C18">
        <v>10</v>
      </c>
      <c r="D18" s="6">
        <f t="shared" si="45"/>
        <v>11.25</v>
      </c>
      <c r="E18" s="9">
        <f t="shared" si="1"/>
        <v>0.88888888888888884</v>
      </c>
      <c r="F18">
        <v>4</v>
      </c>
      <c r="G18">
        <f t="shared" si="46"/>
        <v>14</v>
      </c>
      <c r="H18" s="6">
        <f t="shared" si="3"/>
        <v>15</v>
      </c>
      <c r="I18" s="9">
        <f t="shared" si="4"/>
        <v>0.93333333333333335</v>
      </c>
      <c r="J18">
        <v>5</v>
      </c>
      <c r="K18">
        <f t="shared" si="47"/>
        <v>19</v>
      </c>
      <c r="L18" s="6">
        <f t="shared" si="6"/>
        <v>18.75</v>
      </c>
      <c r="M18" s="9">
        <f t="shared" si="7"/>
        <v>1.0133333333333334</v>
      </c>
      <c r="N18">
        <v>2</v>
      </c>
      <c r="O18">
        <f t="shared" si="48"/>
        <v>21</v>
      </c>
      <c r="P18" s="6">
        <f t="shared" si="9"/>
        <v>22.5</v>
      </c>
      <c r="Q18" s="9">
        <f t="shared" si="10"/>
        <v>0.93333333333333335</v>
      </c>
      <c r="R18">
        <v>3</v>
      </c>
      <c r="S18">
        <f>O18+R18</f>
        <v>24</v>
      </c>
      <c r="T18" s="5">
        <f>B18/12*7</f>
        <v>26.25</v>
      </c>
      <c r="U18" s="9">
        <f t="shared" si="13"/>
        <v>0.91428571428571426</v>
      </c>
      <c r="V18">
        <v>3</v>
      </c>
      <c r="W18">
        <f>S18+V18</f>
        <v>27</v>
      </c>
      <c r="X18" s="6">
        <f t="shared" si="15"/>
        <v>30</v>
      </c>
      <c r="Y18" s="9">
        <f t="shared" si="30"/>
        <v>0.9</v>
      </c>
      <c r="Z18">
        <v>2</v>
      </c>
      <c r="AA18">
        <f>W18+Z18</f>
        <v>29</v>
      </c>
      <c r="AB18" s="6">
        <f>B18/12*9</f>
        <v>33.75</v>
      </c>
      <c r="AC18" s="9">
        <f t="shared" si="19"/>
        <v>0.85925925925925928</v>
      </c>
      <c r="AD18">
        <v>3</v>
      </c>
      <c r="AE18" s="6">
        <f>AB18+AD18</f>
        <v>36.75</v>
      </c>
      <c r="AF18" s="6">
        <f>B18/12*10</f>
        <v>37.5</v>
      </c>
      <c r="AG18" s="9">
        <f t="shared" si="22"/>
        <v>0.98</v>
      </c>
      <c r="AH18">
        <v>4</v>
      </c>
      <c r="AI18" s="6">
        <f>AE18+AH18</f>
        <v>40.75</v>
      </c>
      <c r="AJ18" s="6">
        <f t="shared" si="24"/>
        <v>41.25</v>
      </c>
      <c r="AK18" s="9">
        <f t="shared" si="25"/>
        <v>0.98787878787878791</v>
      </c>
      <c r="AL18">
        <v>4</v>
      </c>
      <c r="AM18" s="6">
        <f>AI18+AL18</f>
        <v>44.75</v>
      </c>
      <c r="AN18" s="9">
        <f t="shared" si="27"/>
        <v>0.99444444444444446</v>
      </c>
    </row>
    <row r="19" spans="1:40" x14ac:dyDescent="0.3">
      <c r="A19" s="12" t="s">
        <v>52</v>
      </c>
      <c r="B19">
        <v>10</v>
      </c>
      <c r="C19">
        <v>0</v>
      </c>
      <c r="D19" s="6">
        <f t="shared" si="45"/>
        <v>2.5</v>
      </c>
      <c r="E19" s="9">
        <f t="shared" si="1"/>
        <v>0</v>
      </c>
      <c r="F19">
        <v>5</v>
      </c>
      <c r="G19">
        <f t="shared" si="46"/>
        <v>5</v>
      </c>
      <c r="H19" s="6">
        <f t="shared" si="3"/>
        <v>3.3333333333333335</v>
      </c>
      <c r="I19" s="9">
        <f t="shared" si="4"/>
        <v>1.5</v>
      </c>
      <c r="J19">
        <v>4</v>
      </c>
      <c r="K19">
        <f t="shared" si="47"/>
        <v>9</v>
      </c>
      <c r="L19" s="6">
        <f t="shared" si="6"/>
        <v>4.166666666666667</v>
      </c>
      <c r="M19" s="9">
        <f t="shared" si="7"/>
        <v>2.1599999999999997</v>
      </c>
      <c r="N19">
        <v>4</v>
      </c>
      <c r="O19">
        <f t="shared" si="48"/>
        <v>13</v>
      </c>
      <c r="P19" s="6">
        <f t="shared" si="9"/>
        <v>5</v>
      </c>
      <c r="Q19" s="9">
        <f t="shared" si="10"/>
        <v>2.6</v>
      </c>
      <c r="R19">
        <v>4</v>
      </c>
      <c r="S19">
        <f t="shared" ref="S19:S20" si="51">O19+R19</f>
        <v>17</v>
      </c>
      <c r="T19" s="5">
        <f t="shared" ref="T19:T20" si="52">B19/12*7</f>
        <v>5.8333333333333339</v>
      </c>
      <c r="U19" s="9">
        <f t="shared" si="13"/>
        <v>2.9142857142857141</v>
      </c>
      <c r="V19">
        <v>3</v>
      </c>
      <c r="W19">
        <f t="shared" ref="W19:W20" si="53">S19+V19</f>
        <v>20</v>
      </c>
      <c r="X19" s="6">
        <f t="shared" si="15"/>
        <v>6.666666666666667</v>
      </c>
      <c r="Y19" s="9">
        <f t="shared" si="30"/>
        <v>3</v>
      </c>
      <c r="Z19">
        <v>3</v>
      </c>
      <c r="AA19">
        <f t="shared" ref="AA19:AA20" si="54">W19+Z19</f>
        <v>23</v>
      </c>
      <c r="AB19" s="6">
        <f t="shared" ref="AB19:AB20" si="55">B19/12*9</f>
        <v>7.5</v>
      </c>
      <c r="AC19" s="9">
        <f t="shared" si="19"/>
        <v>3.0666666666666669</v>
      </c>
      <c r="AD19">
        <v>2</v>
      </c>
      <c r="AE19" s="6">
        <f t="shared" ref="AE19:AE20" si="56">AB19+AD19</f>
        <v>9.5</v>
      </c>
      <c r="AF19" s="6">
        <f t="shared" ref="AF19:AF20" si="57">B19/12*10</f>
        <v>8.3333333333333339</v>
      </c>
      <c r="AG19" s="9">
        <f t="shared" si="22"/>
        <v>1.1399999999999999</v>
      </c>
      <c r="AH19">
        <v>3</v>
      </c>
      <c r="AI19" s="6">
        <f t="shared" ref="AI19:AI20" si="58">AE19+AH19</f>
        <v>12.5</v>
      </c>
      <c r="AJ19" s="6">
        <f t="shared" si="24"/>
        <v>9.1666666666666679</v>
      </c>
      <c r="AK19" s="9">
        <f t="shared" si="25"/>
        <v>1.3636363636363635</v>
      </c>
      <c r="AL19">
        <v>5</v>
      </c>
      <c r="AM19" s="6">
        <f t="shared" ref="AM19:AM20" si="59">AI19+AL19</f>
        <v>17.5</v>
      </c>
      <c r="AN19" s="9">
        <f t="shared" si="27"/>
        <v>1.75</v>
      </c>
    </row>
    <row r="20" spans="1:40" x14ac:dyDescent="0.3">
      <c r="A20" s="12" t="s">
        <v>53</v>
      </c>
      <c r="B20">
        <v>5</v>
      </c>
      <c r="C20">
        <v>1</v>
      </c>
      <c r="D20" s="6">
        <f t="shared" si="45"/>
        <v>1.25</v>
      </c>
      <c r="E20" s="9">
        <f t="shared" si="1"/>
        <v>0.8</v>
      </c>
      <c r="F20">
        <v>1</v>
      </c>
      <c r="G20">
        <f t="shared" si="46"/>
        <v>2</v>
      </c>
      <c r="H20" s="6">
        <f t="shared" si="3"/>
        <v>1.6666666666666667</v>
      </c>
      <c r="I20" s="9">
        <f t="shared" si="4"/>
        <v>1.2</v>
      </c>
      <c r="J20">
        <v>1</v>
      </c>
      <c r="K20">
        <f t="shared" si="47"/>
        <v>3</v>
      </c>
      <c r="L20" s="6">
        <f t="shared" si="6"/>
        <v>2.0833333333333335</v>
      </c>
      <c r="M20" s="9">
        <f t="shared" si="7"/>
        <v>1.44</v>
      </c>
      <c r="N20">
        <v>2</v>
      </c>
      <c r="O20">
        <f t="shared" si="48"/>
        <v>5</v>
      </c>
      <c r="P20" s="6">
        <f t="shared" si="9"/>
        <v>2.5</v>
      </c>
      <c r="Q20" s="9">
        <f t="shared" si="10"/>
        <v>2</v>
      </c>
      <c r="R20">
        <v>3</v>
      </c>
      <c r="S20">
        <f t="shared" si="51"/>
        <v>8</v>
      </c>
      <c r="T20" s="5">
        <f t="shared" si="52"/>
        <v>2.916666666666667</v>
      </c>
      <c r="U20" s="9">
        <f t="shared" si="13"/>
        <v>2.7428571428571424</v>
      </c>
      <c r="V20">
        <v>2</v>
      </c>
      <c r="W20">
        <f t="shared" si="53"/>
        <v>10</v>
      </c>
      <c r="X20" s="6">
        <f t="shared" si="15"/>
        <v>3.3333333333333335</v>
      </c>
      <c r="Y20" s="9">
        <f t="shared" si="30"/>
        <v>3</v>
      </c>
      <c r="Z20">
        <v>2</v>
      </c>
      <c r="AA20">
        <f t="shared" si="54"/>
        <v>12</v>
      </c>
      <c r="AB20" s="6">
        <f t="shared" si="55"/>
        <v>3.75</v>
      </c>
      <c r="AC20" s="9">
        <f t="shared" si="19"/>
        <v>3.2</v>
      </c>
      <c r="AD20">
        <v>1</v>
      </c>
      <c r="AE20" s="6">
        <f t="shared" si="56"/>
        <v>4.75</v>
      </c>
      <c r="AF20" s="6">
        <f t="shared" si="57"/>
        <v>4.166666666666667</v>
      </c>
      <c r="AG20" s="9">
        <f t="shared" si="22"/>
        <v>1.1399999999999999</v>
      </c>
      <c r="AH20">
        <v>2</v>
      </c>
      <c r="AI20" s="6">
        <f t="shared" si="58"/>
        <v>6.75</v>
      </c>
      <c r="AJ20" s="6">
        <f t="shared" si="24"/>
        <v>4.5833333333333339</v>
      </c>
      <c r="AK20" s="9">
        <f t="shared" si="25"/>
        <v>1.4727272727272724</v>
      </c>
      <c r="AL20">
        <v>1</v>
      </c>
      <c r="AM20" s="6">
        <f t="shared" si="59"/>
        <v>7.75</v>
      </c>
      <c r="AN20" s="9">
        <f t="shared" si="27"/>
        <v>1.55</v>
      </c>
    </row>
    <row r="21" spans="1:40" s="1" customFormat="1" ht="28.8" x14ac:dyDescent="0.3">
      <c r="A21" s="2" t="s">
        <v>96</v>
      </c>
      <c r="B21" s="1">
        <f>B15+B16+B17</f>
        <v>1077</v>
      </c>
      <c r="C21" s="1">
        <f>C15+C16+C17</f>
        <v>353</v>
      </c>
      <c r="D21" s="5">
        <f>D15+D16+D17</f>
        <v>269.25</v>
      </c>
      <c r="E21" s="8">
        <f t="shared" si="1"/>
        <v>1.3110492107706593</v>
      </c>
      <c r="F21" s="1">
        <f>F15+F16+F17</f>
        <v>95</v>
      </c>
      <c r="G21" s="1">
        <f>G15+G16+G17</f>
        <v>441</v>
      </c>
      <c r="H21" s="5">
        <f t="shared" si="3"/>
        <v>359</v>
      </c>
      <c r="I21" s="8">
        <f t="shared" si="4"/>
        <v>1.2284122562674096</v>
      </c>
      <c r="J21" s="1">
        <f>J15+J16+J17</f>
        <v>123</v>
      </c>
      <c r="K21" s="1">
        <f>K15+K16+K17</f>
        <v>564</v>
      </c>
      <c r="L21" s="5">
        <f t="shared" si="6"/>
        <v>448.75</v>
      </c>
      <c r="M21" s="8">
        <f t="shared" si="7"/>
        <v>1.256824512534819</v>
      </c>
      <c r="N21" s="1">
        <f>N15+N16+N17</f>
        <v>121</v>
      </c>
      <c r="O21" s="1">
        <f t="shared" si="48"/>
        <v>685</v>
      </c>
      <c r="P21" s="6">
        <f t="shared" si="9"/>
        <v>538.5</v>
      </c>
      <c r="Q21" s="9">
        <f t="shared" si="10"/>
        <v>1.2720519962859795</v>
      </c>
      <c r="R21" s="1">
        <f>R15+R16+R17</f>
        <v>100</v>
      </c>
      <c r="S21" s="1">
        <f t="shared" ref="S21:AM21" si="60">S15+S16+S17</f>
        <v>782</v>
      </c>
      <c r="T21" s="5">
        <f>T15+T16+T17</f>
        <v>628.25</v>
      </c>
      <c r="U21" s="9">
        <f t="shared" si="13"/>
        <v>1.2447274174293672</v>
      </c>
      <c r="V21" s="1">
        <f t="shared" si="60"/>
        <v>86</v>
      </c>
      <c r="W21" s="1">
        <f t="shared" si="60"/>
        <v>868</v>
      </c>
      <c r="X21" s="6">
        <f t="shared" si="15"/>
        <v>718</v>
      </c>
      <c r="Y21" s="9">
        <f t="shared" si="30"/>
        <v>1.2089136490250696</v>
      </c>
      <c r="Z21" s="1">
        <f t="shared" si="60"/>
        <v>79</v>
      </c>
      <c r="AA21" s="1">
        <f t="shared" si="60"/>
        <v>947</v>
      </c>
      <c r="AB21" s="5">
        <f t="shared" si="60"/>
        <v>807.75</v>
      </c>
      <c r="AC21" s="9">
        <f t="shared" si="19"/>
        <v>1.1723924481584649</v>
      </c>
      <c r="AD21" s="1">
        <f t="shared" si="60"/>
        <v>82</v>
      </c>
      <c r="AE21" s="1">
        <f t="shared" si="60"/>
        <v>1010</v>
      </c>
      <c r="AF21" s="5">
        <f t="shared" si="60"/>
        <v>897.5</v>
      </c>
      <c r="AG21" s="9">
        <f t="shared" si="22"/>
        <v>1.1253481894150419</v>
      </c>
      <c r="AH21" s="1">
        <f t="shared" si="60"/>
        <v>88</v>
      </c>
      <c r="AI21" s="1">
        <f t="shared" si="60"/>
        <v>1098</v>
      </c>
      <c r="AJ21" s="6">
        <f t="shared" si="24"/>
        <v>987.25</v>
      </c>
      <c r="AK21" s="9">
        <f t="shared" si="25"/>
        <v>1.1121802988098253</v>
      </c>
      <c r="AL21" s="1">
        <f t="shared" si="60"/>
        <v>92</v>
      </c>
      <c r="AM21" s="5">
        <f t="shared" si="60"/>
        <v>1084.25</v>
      </c>
      <c r="AN21" s="9">
        <f t="shared" si="27"/>
        <v>1.0067316620241411</v>
      </c>
    </row>
    <row r="22" spans="1:40" s="1" customFormat="1" x14ac:dyDescent="0.3">
      <c r="A22" s="2" t="s">
        <v>54</v>
      </c>
      <c r="B22" s="1">
        <v>200</v>
      </c>
      <c r="C22" s="1">
        <v>50</v>
      </c>
      <c r="D22" s="5">
        <v>50</v>
      </c>
      <c r="E22" s="8">
        <f t="shared" si="1"/>
        <v>1</v>
      </c>
      <c r="F22" s="1">
        <v>12</v>
      </c>
      <c r="G22" s="1">
        <f>G16+G17+G18</f>
        <v>80</v>
      </c>
      <c r="H22" s="5">
        <f t="shared" si="3"/>
        <v>66.666666666666671</v>
      </c>
      <c r="I22" s="8">
        <f t="shared" si="4"/>
        <v>1.2</v>
      </c>
      <c r="J22" s="1">
        <v>14</v>
      </c>
      <c r="K22" s="1">
        <f>G22+J22</f>
        <v>94</v>
      </c>
      <c r="L22" s="5">
        <f t="shared" si="6"/>
        <v>83.333333333333343</v>
      </c>
      <c r="M22" s="8">
        <f t="shared" si="7"/>
        <v>1.1279999999999999</v>
      </c>
      <c r="N22" s="1">
        <v>15</v>
      </c>
      <c r="O22" s="1">
        <f t="shared" si="48"/>
        <v>109</v>
      </c>
      <c r="P22" s="6">
        <f t="shared" si="9"/>
        <v>100</v>
      </c>
      <c r="Q22" s="9">
        <f t="shared" si="10"/>
        <v>1.0900000000000001</v>
      </c>
      <c r="R22" s="1">
        <v>15</v>
      </c>
      <c r="S22" s="1">
        <f>O22+R22</f>
        <v>124</v>
      </c>
      <c r="T22" s="5">
        <f>B22/12*7</f>
        <v>116.66666666666667</v>
      </c>
      <c r="U22" s="9">
        <f t="shared" si="13"/>
        <v>1.0628571428571427</v>
      </c>
      <c r="V22" s="1">
        <v>14</v>
      </c>
      <c r="W22" s="1">
        <f>S22+V22</f>
        <v>138</v>
      </c>
      <c r="X22" s="6">
        <f t="shared" si="15"/>
        <v>133.33333333333334</v>
      </c>
      <c r="Y22" s="9">
        <f t="shared" si="30"/>
        <v>1.0349999999999999</v>
      </c>
      <c r="Z22" s="1">
        <v>14</v>
      </c>
      <c r="AA22" s="1">
        <f>W22+Z22</f>
        <v>152</v>
      </c>
      <c r="AB22" s="5">
        <f>B22/12*9</f>
        <v>150</v>
      </c>
      <c r="AC22" s="9">
        <f t="shared" si="19"/>
        <v>1.0133333333333334</v>
      </c>
      <c r="AD22" s="1">
        <v>14</v>
      </c>
      <c r="AE22" s="1">
        <f>AA22+AD22</f>
        <v>166</v>
      </c>
      <c r="AF22" s="5">
        <f>B22/12*10</f>
        <v>166.66666666666669</v>
      </c>
      <c r="AG22" s="9">
        <f t="shared" si="22"/>
        <v>0.99599999999999989</v>
      </c>
      <c r="AH22" s="1">
        <v>15</v>
      </c>
      <c r="AI22" s="1">
        <f>AE22+AH22</f>
        <v>181</v>
      </c>
      <c r="AJ22" s="6">
        <f t="shared" si="24"/>
        <v>183.33333333333334</v>
      </c>
      <c r="AK22" s="9">
        <f t="shared" si="25"/>
        <v>0.98727272727272719</v>
      </c>
      <c r="AL22" s="1">
        <v>14</v>
      </c>
      <c r="AM22" s="5">
        <f>AI22+AL22</f>
        <v>195</v>
      </c>
      <c r="AN22" s="9">
        <f t="shared" si="27"/>
        <v>0.97499999999999998</v>
      </c>
    </row>
    <row r="23" spans="1:40" s="1" customFormat="1" x14ac:dyDescent="0.3">
      <c r="A23" s="2" t="s">
        <v>93</v>
      </c>
      <c r="B23" s="1">
        <v>120</v>
      </c>
      <c r="C23" s="1">
        <v>40</v>
      </c>
      <c r="D23" s="5">
        <f>B23/4</f>
        <v>30</v>
      </c>
      <c r="E23" s="8">
        <f t="shared" si="1"/>
        <v>1.3333333333333333</v>
      </c>
      <c r="F23" s="1">
        <v>3</v>
      </c>
      <c r="G23" s="1">
        <f>C23+F23</f>
        <v>43</v>
      </c>
      <c r="H23" s="5">
        <f t="shared" si="3"/>
        <v>40</v>
      </c>
      <c r="I23" s="8">
        <f t="shared" si="4"/>
        <v>1.075</v>
      </c>
      <c r="J23" s="1">
        <v>4</v>
      </c>
      <c r="K23" s="1">
        <f>G23+J23</f>
        <v>47</v>
      </c>
      <c r="L23" s="5">
        <f t="shared" si="6"/>
        <v>50</v>
      </c>
      <c r="M23" s="8">
        <f t="shared" si="7"/>
        <v>0.94</v>
      </c>
      <c r="N23" s="1">
        <v>12</v>
      </c>
      <c r="O23" s="1">
        <f t="shared" si="48"/>
        <v>59</v>
      </c>
      <c r="P23" s="6">
        <f t="shared" si="9"/>
        <v>60</v>
      </c>
      <c r="Q23" s="9">
        <f t="shared" si="10"/>
        <v>0.98333333333333328</v>
      </c>
      <c r="R23" s="1">
        <v>13</v>
      </c>
      <c r="S23" s="1">
        <f>O23+R23</f>
        <v>72</v>
      </c>
      <c r="T23" s="5">
        <f>B23/12*7</f>
        <v>70</v>
      </c>
      <c r="U23" s="9">
        <f t="shared" si="13"/>
        <v>1.0285714285714285</v>
      </c>
      <c r="V23" s="1">
        <v>11</v>
      </c>
      <c r="W23" s="1">
        <f>S23+V23</f>
        <v>83</v>
      </c>
      <c r="X23" s="6">
        <f t="shared" si="15"/>
        <v>80</v>
      </c>
      <c r="Y23" s="9">
        <f t="shared" si="30"/>
        <v>1.0375000000000001</v>
      </c>
      <c r="Z23" s="1">
        <v>10</v>
      </c>
      <c r="AA23" s="1">
        <f>W23+Z23</f>
        <v>93</v>
      </c>
      <c r="AB23" s="5">
        <f>B23/12*9</f>
        <v>90</v>
      </c>
      <c r="AC23" s="9">
        <f t="shared" si="19"/>
        <v>1.0333333333333334</v>
      </c>
      <c r="AD23" s="1">
        <v>11</v>
      </c>
      <c r="AE23" s="1">
        <f>AA23+AD23</f>
        <v>104</v>
      </c>
      <c r="AF23" s="5">
        <f>B23/12*10</f>
        <v>100</v>
      </c>
      <c r="AG23" s="9">
        <f t="shared" si="22"/>
        <v>1.04</v>
      </c>
      <c r="AH23" s="1">
        <v>12</v>
      </c>
      <c r="AI23" s="1">
        <f>AE23+AH23</f>
        <v>116</v>
      </c>
      <c r="AJ23" s="6">
        <f t="shared" si="24"/>
        <v>110</v>
      </c>
      <c r="AK23" s="9">
        <f t="shared" si="25"/>
        <v>1.0545454545454545</v>
      </c>
      <c r="AL23" s="1">
        <v>10</v>
      </c>
      <c r="AM23" s="5">
        <f>AI23+AL23</f>
        <v>126</v>
      </c>
      <c r="AN23" s="9">
        <f t="shared" si="27"/>
        <v>1.05</v>
      </c>
    </row>
    <row r="24" spans="1:40" s="1" customFormat="1" x14ac:dyDescent="0.3">
      <c r="A24" s="2" t="s">
        <v>55</v>
      </c>
      <c r="B24" s="1">
        <f>B14+B21+B22+B23</f>
        <v>1988</v>
      </c>
      <c r="C24" s="1">
        <f>C14+C21+C22+C23</f>
        <v>640</v>
      </c>
      <c r="D24" s="1">
        <f>D14+D21+D22+D23</f>
        <v>497</v>
      </c>
      <c r="E24" s="8">
        <f t="shared" si="1"/>
        <v>1.2877263581488934</v>
      </c>
      <c r="F24" s="1">
        <f>F14+F21+F22+F23</f>
        <v>131</v>
      </c>
      <c r="G24" s="1">
        <f>G14+G21+G22+G23</f>
        <v>782</v>
      </c>
      <c r="H24" s="5">
        <f t="shared" si="3"/>
        <v>662.66666666666663</v>
      </c>
      <c r="I24" s="8">
        <f t="shared" si="4"/>
        <v>1.1800804828973843</v>
      </c>
      <c r="J24" s="1">
        <f>J14+J21+J22+J23</f>
        <v>226</v>
      </c>
      <c r="K24" s="1">
        <f>K14+K21+K22+K23</f>
        <v>1008</v>
      </c>
      <c r="L24" s="5">
        <f t="shared" si="6"/>
        <v>828.33333333333326</v>
      </c>
      <c r="M24" s="8">
        <f t="shared" si="7"/>
        <v>1.2169014084507044</v>
      </c>
      <c r="N24" s="1">
        <f>N14+N21+N22+N23</f>
        <v>217</v>
      </c>
      <c r="O24" s="1">
        <f>O14+O21+O22+O23</f>
        <v>1225</v>
      </c>
      <c r="P24" s="6">
        <f t="shared" si="9"/>
        <v>994</v>
      </c>
      <c r="Q24" s="9">
        <f t="shared" si="10"/>
        <v>1.232394366197183</v>
      </c>
      <c r="R24" s="1">
        <f>R14+R21+R22+R23</f>
        <v>194</v>
      </c>
      <c r="S24" s="1">
        <f t="shared" ref="S24:AM24" si="61">S14+S21+S22+S23</f>
        <v>1416</v>
      </c>
      <c r="T24" s="5">
        <f>T14+T21+T22+T23</f>
        <v>1159.6666666666667</v>
      </c>
      <c r="U24" s="9">
        <f t="shared" si="13"/>
        <v>1.2210405288876114</v>
      </c>
      <c r="V24" s="1">
        <f t="shared" si="61"/>
        <v>183</v>
      </c>
      <c r="W24" s="1">
        <f t="shared" si="61"/>
        <v>1599</v>
      </c>
      <c r="X24" s="6">
        <f t="shared" si="15"/>
        <v>1325.3333333333333</v>
      </c>
      <c r="Y24" s="9">
        <f t="shared" si="30"/>
        <v>1.2064889336016098</v>
      </c>
      <c r="Z24" s="1">
        <f t="shared" si="61"/>
        <v>168</v>
      </c>
      <c r="AA24" s="1">
        <f t="shared" si="61"/>
        <v>1767</v>
      </c>
      <c r="AB24" s="5">
        <f t="shared" si="61"/>
        <v>1491</v>
      </c>
      <c r="AC24" s="9">
        <f t="shared" si="19"/>
        <v>1.1851106639839035</v>
      </c>
      <c r="AD24" s="1">
        <f t="shared" si="61"/>
        <v>170</v>
      </c>
      <c r="AE24" s="1">
        <f t="shared" si="61"/>
        <v>1918</v>
      </c>
      <c r="AF24" s="5">
        <f t="shared" si="61"/>
        <v>1656.6666666666667</v>
      </c>
      <c r="AG24" s="9">
        <f t="shared" si="22"/>
        <v>1.1577464788732394</v>
      </c>
      <c r="AH24" s="1">
        <f>AH14+AH21+AH22+AH23</f>
        <v>179</v>
      </c>
      <c r="AI24" s="1">
        <f t="shared" si="61"/>
        <v>2097</v>
      </c>
      <c r="AJ24" s="6">
        <f t="shared" si="24"/>
        <v>1822.3333333333333</v>
      </c>
      <c r="AK24" s="9">
        <f t="shared" si="25"/>
        <v>1.1507225169197</v>
      </c>
      <c r="AL24" s="1">
        <f t="shared" si="61"/>
        <v>186</v>
      </c>
      <c r="AM24" s="5">
        <f t="shared" si="61"/>
        <v>2177.25</v>
      </c>
      <c r="AN24" s="9">
        <f t="shared" si="27"/>
        <v>1.0951961770623742</v>
      </c>
    </row>
    <row r="25" spans="1:40" s="22" customFormat="1" x14ac:dyDescent="0.3">
      <c r="A25" s="24" t="s">
        <v>68</v>
      </c>
      <c r="B25" s="22">
        <f>B8-B24</f>
        <v>1592</v>
      </c>
      <c r="C25" s="22">
        <f>C8-C24</f>
        <v>490</v>
      </c>
      <c r="D25" s="22">
        <f>D8-D24</f>
        <v>398</v>
      </c>
      <c r="E25" s="23">
        <f t="shared" si="1"/>
        <v>1.2311557788944723</v>
      </c>
      <c r="F25" s="22">
        <f>F8-F24</f>
        <v>-17</v>
      </c>
      <c r="G25" s="22">
        <f>G8-G24</f>
        <v>462</v>
      </c>
      <c r="H25" s="23">
        <f t="shared" si="3"/>
        <v>530.66666666666663</v>
      </c>
      <c r="I25" s="23">
        <f t="shared" si="4"/>
        <v>0.87060301507537696</v>
      </c>
      <c r="J25" s="22">
        <f>J8-J24</f>
        <v>49</v>
      </c>
      <c r="K25" s="22">
        <f>K8-K24</f>
        <v>511</v>
      </c>
      <c r="L25" s="23">
        <f t="shared" si="6"/>
        <v>663.33333333333326</v>
      </c>
      <c r="M25" s="23">
        <f t="shared" si="7"/>
        <v>0.77035175879396989</v>
      </c>
      <c r="N25" s="22">
        <f>N8-N24</f>
        <v>168</v>
      </c>
      <c r="O25" s="22">
        <f>O8-O24</f>
        <v>679</v>
      </c>
      <c r="P25" s="23">
        <f t="shared" si="9"/>
        <v>796</v>
      </c>
      <c r="Q25" s="23">
        <f t="shared" si="10"/>
        <v>0.85301507537688437</v>
      </c>
      <c r="R25" s="22">
        <f>R8-R24</f>
        <v>-11</v>
      </c>
      <c r="S25" s="22">
        <f t="shared" ref="S25:AM25" si="62">S8-S24</f>
        <v>671</v>
      </c>
      <c r="T25" s="22">
        <f>B25/12*7</f>
        <v>928.66666666666663</v>
      </c>
      <c r="U25" s="23">
        <f t="shared" si="13"/>
        <v>0.72254127781765976</v>
      </c>
      <c r="V25" s="22">
        <f t="shared" si="62"/>
        <v>-63</v>
      </c>
      <c r="W25" s="22">
        <f t="shared" si="62"/>
        <v>608</v>
      </c>
      <c r="X25" s="23">
        <f t="shared" si="15"/>
        <v>1061.3333333333333</v>
      </c>
      <c r="Y25" s="23">
        <f t="shared" si="30"/>
        <v>0.57286432160804024</v>
      </c>
      <c r="Z25" s="22">
        <f t="shared" si="62"/>
        <v>-32</v>
      </c>
      <c r="AA25" s="22">
        <f t="shared" si="62"/>
        <v>576</v>
      </c>
      <c r="AB25" s="22">
        <f t="shared" si="62"/>
        <v>1194</v>
      </c>
      <c r="AC25" s="23">
        <f t="shared" si="19"/>
        <v>0.48241206030150752</v>
      </c>
      <c r="AD25" s="22">
        <f t="shared" si="62"/>
        <v>23</v>
      </c>
      <c r="AE25" s="22">
        <f t="shared" si="62"/>
        <v>618</v>
      </c>
      <c r="AF25" s="22">
        <f t="shared" si="62"/>
        <v>1326.6666666666667</v>
      </c>
      <c r="AG25" s="23">
        <f t="shared" si="22"/>
        <v>0.4658291457286432</v>
      </c>
      <c r="AH25" s="22">
        <f t="shared" si="62"/>
        <v>21</v>
      </c>
      <c r="AI25" s="22">
        <f t="shared" si="62"/>
        <v>639</v>
      </c>
      <c r="AJ25" s="23">
        <f t="shared" si="24"/>
        <v>1459.3333333333333</v>
      </c>
      <c r="AK25" s="23">
        <f t="shared" si="25"/>
        <v>0.43787117405207859</v>
      </c>
      <c r="AL25" s="22">
        <f t="shared" si="62"/>
        <v>5</v>
      </c>
      <c r="AM25" s="22">
        <f t="shared" si="62"/>
        <v>749.75</v>
      </c>
      <c r="AN25" s="23">
        <f t="shared" si="27"/>
        <v>0.47094849246231157</v>
      </c>
    </row>
    <row r="26" spans="1:40" s="23" customFormat="1" x14ac:dyDescent="0.3">
      <c r="A26" s="25" t="s">
        <v>92</v>
      </c>
      <c r="B26" s="23" t="s">
        <v>101</v>
      </c>
      <c r="C26" s="23">
        <f>'Központi irányítás'!C25*'Központi irányítás felosztása'!D6</f>
        <v>-126.3</v>
      </c>
      <c r="D26" s="23" t="s">
        <v>101</v>
      </c>
      <c r="E26" s="23" t="s">
        <v>101</v>
      </c>
      <c r="F26" s="23">
        <f>'Központi irányítás'!F25*'Központi irányítás felosztása'!E6</f>
        <v>-25.2</v>
      </c>
      <c r="G26" s="23">
        <f>C26+F26</f>
        <v>-151.5</v>
      </c>
      <c r="H26" s="23" t="s">
        <v>101</v>
      </c>
      <c r="I26" s="23" t="s">
        <v>101</v>
      </c>
      <c r="J26" s="23">
        <f>'Központi irányítás'!J25*'Központi irányítás felosztása'!F6</f>
        <v>-27.599999999999998</v>
      </c>
      <c r="K26" s="23">
        <f>G26+J26</f>
        <v>-179.1</v>
      </c>
      <c r="L26" s="23" t="s">
        <v>101</v>
      </c>
      <c r="M26" s="23" t="s">
        <v>101</v>
      </c>
      <c r="N26" s="23">
        <f>'Központi irányítás'!N25*'Központi irányítás felosztása'!G6</f>
        <v>-35.1</v>
      </c>
      <c r="O26" s="23">
        <f>K26+N26</f>
        <v>-214.2</v>
      </c>
      <c r="P26" s="23" t="s">
        <v>101</v>
      </c>
      <c r="Q26" s="23" t="s">
        <v>101</v>
      </c>
      <c r="R26" s="23">
        <f>'Központi irányítás'!R25*'Központi irányítás felosztása'!H6</f>
        <v>-53.1</v>
      </c>
      <c r="S26" s="23">
        <f>O26+R26</f>
        <v>-267.3</v>
      </c>
      <c r="T26" s="23" t="s">
        <v>101</v>
      </c>
      <c r="U26" s="23" t="s">
        <v>101</v>
      </c>
      <c r="V26" s="23">
        <f>'Központi irányítás'!V25*'Központi irányítás felosztása'!I6</f>
        <v>-51.9</v>
      </c>
      <c r="W26" s="23">
        <f>S26+V26</f>
        <v>-319.2</v>
      </c>
      <c r="X26" s="23" t="s">
        <v>101</v>
      </c>
      <c r="Y26" s="23" t="s">
        <v>101</v>
      </c>
      <c r="Z26" s="23">
        <f>'Központi irányítás'!Z25*'Központi irányítás felosztása'!J6</f>
        <v>-54.3</v>
      </c>
      <c r="AA26" s="23">
        <f>W26+Z26</f>
        <v>-373.5</v>
      </c>
      <c r="AB26" s="23" t="s">
        <v>101</v>
      </c>
      <c r="AC26" s="23" t="s">
        <v>101</v>
      </c>
      <c r="AD26" s="23">
        <f>'Központi irányítás'!AD25*'Központi irányítás felosztása'!K6</f>
        <v>-53.4</v>
      </c>
      <c r="AE26" s="23">
        <f>AA26+AD26</f>
        <v>-426.9</v>
      </c>
      <c r="AF26" s="23" t="s">
        <v>101</v>
      </c>
      <c r="AG26" s="23" t="s">
        <v>101</v>
      </c>
      <c r="AH26" s="23">
        <f>'Központi irányítás'!AH25*'Központi irányítás felosztása'!J6</f>
        <v>-50.4</v>
      </c>
      <c r="AI26" s="23">
        <f>AE26+AH26</f>
        <v>-477.29999999999995</v>
      </c>
      <c r="AJ26" s="23" t="s">
        <v>101</v>
      </c>
      <c r="AK26" s="23" t="s">
        <v>101</v>
      </c>
      <c r="AL26" s="23">
        <f>'Központi irányítás'!AL25*'Központi irányítás felosztása'!M6</f>
        <v>-48.3</v>
      </c>
      <c r="AM26" s="23">
        <f>AI26+AL26</f>
        <v>-525.59999999999991</v>
      </c>
    </row>
    <row r="27" spans="1:40" s="1" customFormat="1" x14ac:dyDescent="0.3">
      <c r="A27" s="2" t="s">
        <v>69</v>
      </c>
      <c r="B27" s="5"/>
      <c r="C27" s="5">
        <f t="shared" ref="C27:AN27" si="63">C25+C26</f>
        <v>363.7</v>
      </c>
      <c r="D27" s="5"/>
      <c r="E27" s="5"/>
      <c r="F27" s="5">
        <f t="shared" si="63"/>
        <v>-42.2</v>
      </c>
      <c r="G27" s="5">
        <f t="shared" si="63"/>
        <v>310.5</v>
      </c>
      <c r="H27" s="5"/>
      <c r="I27" s="5"/>
      <c r="J27" s="5">
        <f t="shared" si="63"/>
        <v>21.400000000000002</v>
      </c>
      <c r="K27" s="5">
        <f t="shared" si="63"/>
        <v>331.9</v>
      </c>
      <c r="L27" s="5"/>
      <c r="M27" s="5"/>
      <c r="N27" s="5">
        <f t="shared" si="63"/>
        <v>132.9</v>
      </c>
      <c r="O27" s="5">
        <f t="shared" si="63"/>
        <v>464.8</v>
      </c>
      <c r="P27" s="5"/>
      <c r="Q27" s="5"/>
      <c r="R27" s="5">
        <f t="shared" si="63"/>
        <v>-64.099999999999994</v>
      </c>
      <c r="S27" s="5">
        <f t="shared" si="63"/>
        <v>403.7</v>
      </c>
      <c r="T27" s="5"/>
      <c r="U27" s="5"/>
      <c r="V27" s="5">
        <f t="shared" si="63"/>
        <v>-114.9</v>
      </c>
      <c r="W27" s="5">
        <f t="shared" si="63"/>
        <v>288.8</v>
      </c>
      <c r="X27" s="5"/>
      <c r="Y27" s="5"/>
      <c r="Z27" s="5">
        <f t="shared" si="63"/>
        <v>-86.3</v>
      </c>
      <c r="AA27" s="5">
        <f t="shared" si="63"/>
        <v>202.5</v>
      </c>
      <c r="AB27" s="5"/>
      <c r="AC27" s="5"/>
      <c r="AD27" s="5">
        <f t="shared" si="63"/>
        <v>-30.4</v>
      </c>
      <c r="AE27" s="5">
        <f t="shared" si="63"/>
        <v>191.10000000000002</v>
      </c>
      <c r="AF27" s="5"/>
      <c r="AG27" s="5"/>
      <c r="AH27" s="5">
        <f t="shared" si="63"/>
        <v>-29.4</v>
      </c>
      <c r="AI27" s="5">
        <f t="shared" si="63"/>
        <v>161.70000000000005</v>
      </c>
      <c r="AJ27" s="5"/>
      <c r="AK27" s="5"/>
      <c r="AL27" s="5">
        <f t="shared" si="63"/>
        <v>-43.3</v>
      </c>
      <c r="AM27" s="5">
        <f t="shared" si="63"/>
        <v>224.15000000000009</v>
      </c>
      <c r="AN27" s="5">
        <f t="shared" si="63"/>
        <v>0.47094849246231157</v>
      </c>
    </row>
    <row r="28" spans="1:40" x14ac:dyDescent="0.3">
      <c r="T28" s="6">
        <f>B24/12*7</f>
        <v>1159.6666666666665</v>
      </c>
    </row>
    <row r="29" spans="1:40" x14ac:dyDescent="0.3">
      <c r="A29" s="3"/>
      <c r="B29" s="3"/>
      <c r="C29" s="3"/>
      <c r="D29" s="4"/>
      <c r="E29" s="7"/>
      <c r="F29" s="3"/>
      <c r="G29" s="3"/>
      <c r="H29" s="4"/>
      <c r="I29" s="7"/>
      <c r="J29" s="3"/>
      <c r="K29" s="3"/>
      <c r="L29" s="4"/>
      <c r="M29" s="7"/>
      <c r="N29" s="3"/>
      <c r="O29" s="3"/>
      <c r="P29" s="4"/>
    </row>
    <row r="30" spans="1:40" x14ac:dyDescent="0.3">
      <c r="A30" s="2"/>
      <c r="F30" s="6"/>
      <c r="G30" s="26"/>
      <c r="J30" s="23"/>
      <c r="N30" s="6"/>
      <c r="P30" s="9"/>
    </row>
    <row r="31" spans="1:40" x14ac:dyDescent="0.3">
      <c r="B31" s="6"/>
      <c r="C31" s="6"/>
      <c r="E31" s="6"/>
      <c r="F31" s="6"/>
      <c r="G31" s="6"/>
      <c r="I31" s="6"/>
      <c r="J31" s="6"/>
      <c r="K31" s="6"/>
      <c r="M31" s="6"/>
      <c r="N31" s="6"/>
      <c r="O31" s="6"/>
      <c r="P31" s="9"/>
    </row>
    <row r="32" spans="1:40" x14ac:dyDescent="0.3">
      <c r="B32" s="6"/>
      <c r="C32" s="6"/>
      <c r="E32" s="6"/>
      <c r="F32" s="6"/>
      <c r="G32" s="6"/>
      <c r="I32" s="6"/>
      <c r="J32" s="6"/>
      <c r="K32" s="6"/>
      <c r="M32" s="6"/>
      <c r="N32" s="6"/>
      <c r="O32" s="6"/>
      <c r="P32" s="9"/>
    </row>
    <row r="33" spans="1:40" x14ac:dyDescent="0.3">
      <c r="B33" s="6"/>
      <c r="C33" s="6"/>
      <c r="E33" s="6"/>
      <c r="F33" s="6"/>
      <c r="G33" s="6"/>
      <c r="I33" s="6"/>
      <c r="J33" s="6"/>
      <c r="K33" s="6"/>
      <c r="M33" s="6"/>
      <c r="N33" s="6"/>
      <c r="O33" s="6"/>
      <c r="P33" s="9"/>
    </row>
    <row r="34" spans="1:40" x14ac:dyDescent="0.3">
      <c r="B34" s="6"/>
      <c r="C34" s="6"/>
      <c r="E34" s="6"/>
      <c r="F34" s="6"/>
      <c r="G34" s="6"/>
      <c r="I34" s="6"/>
      <c r="J34" s="6"/>
      <c r="K34" s="6"/>
      <c r="M34" s="6"/>
      <c r="N34" s="6"/>
      <c r="O34" s="6"/>
      <c r="P34" s="9"/>
    </row>
    <row r="35" spans="1:40" s="1" customFormat="1" x14ac:dyDescent="0.3">
      <c r="A35" s="2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9"/>
      <c r="Q35" s="8"/>
      <c r="T35" s="5"/>
      <c r="U35" s="8"/>
      <c r="X35" s="5"/>
      <c r="Y35" s="8"/>
      <c r="AB35" s="5"/>
      <c r="AC35" s="8"/>
      <c r="AF35" s="5"/>
      <c r="AG35" s="8"/>
      <c r="AJ35" s="5"/>
      <c r="AK35" s="8"/>
      <c r="AM35" s="5"/>
      <c r="AN35" s="8"/>
    </row>
    <row r="36" spans="1:40" s="1" customFormat="1" x14ac:dyDescent="0.3">
      <c r="A36" s="2"/>
      <c r="B36" s="5"/>
      <c r="C36" s="6"/>
      <c r="D36" s="5"/>
      <c r="E36" s="5"/>
      <c r="F36" s="5"/>
      <c r="G36" s="6"/>
      <c r="H36" s="6"/>
      <c r="I36" s="5"/>
      <c r="J36" s="5"/>
      <c r="K36" s="6"/>
      <c r="L36" s="5"/>
      <c r="M36" s="5"/>
      <c r="N36" s="5"/>
      <c r="O36" s="6"/>
      <c r="P36" s="9"/>
      <c r="Q36" s="8"/>
      <c r="T36" s="5"/>
      <c r="U36" s="8"/>
      <c r="X36" s="5"/>
      <c r="Y36" s="8"/>
      <c r="AB36" s="5"/>
      <c r="AC36" s="8"/>
      <c r="AF36" s="5"/>
      <c r="AG36" s="8"/>
      <c r="AJ36" s="5"/>
      <c r="AK36" s="8"/>
      <c r="AM36" s="5"/>
      <c r="AN36" s="8"/>
    </row>
    <row r="37" spans="1:40" x14ac:dyDescent="0.3">
      <c r="B37" s="6"/>
      <c r="C37" s="6"/>
      <c r="E37" s="6"/>
      <c r="F37" s="6"/>
      <c r="G37" s="6"/>
      <c r="I37" s="6"/>
      <c r="J37" s="6"/>
      <c r="K37" s="6"/>
      <c r="M37" s="6"/>
      <c r="N37" s="6"/>
      <c r="O37" s="6"/>
      <c r="P37" s="9"/>
    </row>
    <row r="38" spans="1:40" x14ac:dyDescent="0.3">
      <c r="B38" s="6"/>
      <c r="C38" s="6"/>
      <c r="E38" s="6"/>
      <c r="F38" s="6"/>
      <c r="G38" s="6"/>
      <c r="I38" s="6"/>
      <c r="J38" s="6"/>
      <c r="K38" s="6"/>
      <c r="M38" s="6"/>
      <c r="N38" s="6"/>
      <c r="O38" s="6"/>
      <c r="P38" s="9"/>
    </row>
    <row r="39" spans="1:40" x14ac:dyDescent="0.3">
      <c r="B39" s="6"/>
      <c r="C39" s="6"/>
      <c r="E39" s="6"/>
      <c r="F39" s="6"/>
      <c r="G39" s="6"/>
      <c r="I39" s="6"/>
      <c r="J39" s="6"/>
      <c r="K39" s="6"/>
      <c r="M39" s="6"/>
      <c r="N39" s="6"/>
      <c r="O39" s="6"/>
      <c r="P39" s="9"/>
    </row>
    <row r="40" spans="1:40" x14ac:dyDescent="0.3">
      <c r="B40" s="6"/>
      <c r="C40" s="6"/>
      <c r="E40" s="6"/>
      <c r="F40" s="6"/>
      <c r="G40" s="6"/>
      <c r="I40" s="6"/>
      <c r="J40" s="6"/>
      <c r="K40" s="6"/>
      <c r="M40" s="6"/>
      <c r="N40" s="6"/>
      <c r="O40" s="6"/>
      <c r="P40" s="9"/>
    </row>
    <row r="41" spans="1:40" x14ac:dyDescent="0.3">
      <c r="B41" s="6"/>
      <c r="C41" s="6"/>
      <c r="E41" s="6"/>
      <c r="F41" s="6"/>
      <c r="G41" s="6"/>
      <c r="I41" s="6"/>
      <c r="J41" s="6"/>
      <c r="K41" s="6"/>
      <c r="M41" s="6"/>
      <c r="N41" s="6"/>
      <c r="O41" s="6"/>
      <c r="P41" s="9"/>
    </row>
    <row r="42" spans="1:40" s="1" customFormat="1" x14ac:dyDescent="0.3">
      <c r="A42" s="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9"/>
      <c r="Q42" s="8"/>
      <c r="T42" s="5"/>
      <c r="U42" s="8"/>
      <c r="X42" s="5"/>
      <c r="Y42" s="8"/>
      <c r="AB42" s="5"/>
      <c r="AC42" s="8"/>
      <c r="AF42" s="5"/>
      <c r="AG42" s="8"/>
      <c r="AJ42" s="5"/>
      <c r="AK42" s="8"/>
      <c r="AM42" s="5"/>
      <c r="AN42" s="8"/>
    </row>
    <row r="43" spans="1:40" s="1" customFormat="1" x14ac:dyDescent="0.3">
      <c r="A43" s="2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9"/>
      <c r="Q43" s="8"/>
      <c r="T43" s="5"/>
      <c r="U43" s="8"/>
      <c r="X43" s="5"/>
      <c r="Y43" s="8"/>
      <c r="AB43" s="5"/>
      <c r="AC43" s="8"/>
      <c r="AF43" s="5"/>
      <c r="AG43" s="8"/>
      <c r="AJ43" s="5"/>
      <c r="AK43" s="8"/>
      <c r="AM43" s="5"/>
      <c r="AN43" s="8"/>
    </row>
    <row r="44" spans="1:40" x14ac:dyDescent="0.3">
      <c r="B44" s="6"/>
      <c r="C44" s="6"/>
      <c r="E44" s="6"/>
      <c r="F44" s="6"/>
      <c r="G44" s="6"/>
      <c r="I44" s="6"/>
      <c r="J44" s="6"/>
      <c r="K44" s="6"/>
      <c r="M44" s="6"/>
      <c r="N44" s="6"/>
      <c r="O44" s="6"/>
      <c r="P44" s="9"/>
    </row>
    <row r="45" spans="1:40" x14ac:dyDescent="0.3">
      <c r="A45" s="15"/>
      <c r="B45" s="6"/>
      <c r="C45" s="6"/>
      <c r="E45" s="6"/>
      <c r="F45" s="6"/>
      <c r="G45" s="6"/>
      <c r="I45" s="6"/>
      <c r="J45" s="6"/>
      <c r="K45" s="6"/>
      <c r="M45" s="6"/>
      <c r="N45" s="6"/>
      <c r="O45" s="6"/>
      <c r="P45" s="9"/>
    </row>
    <row r="46" spans="1:40" x14ac:dyDescent="0.3">
      <c r="B46" s="6"/>
      <c r="C46" s="6"/>
      <c r="E46" s="6"/>
      <c r="F46" s="6"/>
      <c r="G46" s="6"/>
      <c r="I46" s="6"/>
      <c r="J46" s="6"/>
      <c r="K46" s="6"/>
      <c r="M46" s="6"/>
      <c r="N46" s="6"/>
      <c r="O46" s="6"/>
      <c r="P46" s="9"/>
    </row>
    <row r="47" spans="1:40" x14ac:dyDescent="0.3">
      <c r="A47" s="2"/>
      <c r="B47" s="5"/>
      <c r="C47" s="5"/>
      <c r="D47" s="5"/>
      <c r="E47" s="5"/>
      <c r="F47" s="5"/>
      <c r="G47" s="6"/>
      <c r="H47" s="5"/>
      <c r="I47" s="5"/>
      <c r="J47" s="5"/>
      <c r="K47" s="6"/>
      <c r="L47" s="5"/>
      <c r="M47" s="5"/>
      <c r="N47" s="5"/>
      <c r="O47" s="6"/>
      <c r="P47" s="9"/>
    </row>
    <row r="48" spans="1:40" s="1" customFormat="1" x14ac:dyDescent="0.3">
      <c r="A48" s="12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9"/>
      <c r="Q48" s="8"/>
      <c r="T48" s="5"/>
      <c r="U48" s="8"/>
      <c r="X48" s="5"/>
      <c r="Y48" s="8"/>
      <c r="AB48" s="5"/>
      <c r="AC48" s="8"/>
      <c r="AF48" s="5"/>
      <c r="AG48" s="8"/>
      <c r="AJ48" s="5"/>
      <c r="AK48" s="8"/>
      <c r="AM48" s="5"/>
      <c r="AN48" s="8"/>
    </row>
    <row r="49" spans="1:40" x14ac:dyDescent="0.3">
      <c r="B49" s="6"/>
      <c r="C49" s="6"/>
      <c r="E49" s="6"/>
      <c r="F49" s="6"/>
      <c r="G49" s="6"/>
      <c r="I49" s="6"/>
      <c r="J49" s="6"/>
      <c r="K49" s="6"/>
      <c r="M49" s="6"/>
      <c r="N49" s="6"/>
      <c r="O49" s="6"/>
      <c r="P49" s="9"/>
    </row>
    <row r="50" spans="1:40" x14ac:dyDescent="0.3">
      <c r="B50" s="6"/>
      <c r="C50" s="6"/>
      <c r="E50" s="6"/>
      <c r="F50" s="6"/>
      <c r="G50" s="6"/>
      <c r="I50" s="6"/>
      <c r="J50" s="6"/>
      <c r="K50" s="6"/>
      <c r="M50" s="6"/>
      <c r="N50" s="6"/>
      <c r="O50" s="6"/>
      <c r="P50" s="9"/>
    </row>
    <row r="51" spans="1:40" x14ac:dyDescent="0.3">
      <c r="A51" s="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</row>
    <row r="52" spans="1:40" s="1" customFormat="1" x14ac:dyDescent="0.3">
      <c r="A52" s="2"/>
      <c r="B52" s="5"/>
      <c r="C52" s="5"/>
      <c r="D52" s="5"/>
      <c r="E52" s="5"/>
      <c r="F52" s="5"/>
      <c r="G52" s="6"/>
      <c r="H52" s="5"/>
      <c r="I52" s="5"/>
      <c r="J52" s="5"/>
      <c r="K52" s="6"/>
      <c r="L52" s="5"/>
      <c r="M52" s="5"/>
      <c r="N52" s="5"/>
      <c r="O52" s="6"/>
      <c r="P52" s="9"/>
      <c r="Q52" s="8"/>
      <c r="T52" s="5"/>
      <c r="U52" s="8"/>
      <c r="X52" s="5"/>
      <c r="Y52" s="8"/>
      <c r="AB52" s="5"/>
      <c r="AC52" s="8"/>
      <c r="AF52" s="5"/>
      <c r="AG52" s="8"/>
      <c r="AJ52" s="5"/>
      <c r="AK52" s="8"/>
      <c r="AM52" s="5"/>
      <c r="AN52" s="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="60" zoomScaleNormal="60" workbookViewId="0">
      <selection activeCell="G50" sqref="G50"/>
    </sheetView>
  </sheetViews>
  <sheetFormatPr defaultRowHeight="14.4" x14ac:dyDescent="0.3"/>
  <cols>
    <col min="1" max="1" width="36.33203125" style="12" customWidth="1"/>
    <col min="2" max="2" width="12.6640625" style="6" customWidth="1"/>
    <col min="3" max="3" width="8.6640625" style="6" customWidth="1"/>
    <col min="4" max="4" width="8.88671875" style="6"/>
    <col min="5" max="5" width="9.44140625" style="9" customWidth="1"/>
    <col min="8" max="8" width="11" style="6" customWidth="1"/>
    <col min="9" max="9" width="13.44140625" style="9" customWidth="1"/>
    <col min="12" max="12" width="8.5546875" style="6" customWidth="1"/>
    <col min="13" max="13" width="8.88671875" style="9"/>
    <col min="16" max="16" width="8.88671875" style="6" customWidth="1"/>
    <col min="17" max="17" width="8.88671875" style="9" customWidth="1"/>
    <col min="18" max="19" width="8.88671875" customWidth="1"/>
    <col min="20" max="20" width="10.44140625" style="6" customWidth="1"/>
    <col min="21" max="21" width="8.88671875" style="9" customWidth="1"/>
    <col min="24" max="24" width="8.88671875" style="6"/>
    <col min="25" max="25" width="8.88671875" style="9"/>
    <col min="28" max="28" width="10.77734375" style="6" customWidth="1"/>
    <col min="29" max="29" width="12.5546875" style="9" customWidth="1"/>
    <col min="31" max="31" width="8.88671875" style="6"/>
    <col min="32" max="32" width="9.77734375" style="6" customWidth="1"/>
    <col min="33" max="33" width="12.5546875" style="9" bestFit="1" customWidth="1"/>
    <col min="36" max="36" width="11.88671875" style="6" customWidth="1"/>
    <col min="37" max="37" width="8.88671875" style="9"/>
    <col min="39" max="39" width="10.5546875" style="6" customWidth="1"/>
    <col min="40" max="40" width="11.33203125" style="9" customWidth="1"/>
  </cols>
  <sheetData>
    <row r="1" spans="1:40" ht="18" x14ac:dyDescent="0.35">
      <c r="A1" s="11"/>
      <c r="B1" s="16"/>
      <c r="C1" s="16"/>
      <c r="D1" s="16"/>
      <c r="E1" s="19"/>
      <c r="F1" s="19"/>
      <c r="G1" s="19"/>
      <c r="H1" s="16"/>
      <c r="I1" s="17"/>
      <c r="J1" s="19"/>
      <c r="K1" s="19"/>
      <c r="L1" s="16"/>
      <c r="M1" s="17"/>
      <c r="N1" s="19"/>
      <c r="O1" s="19"/>
      <c r="P1" s="16"/>
      <c r="Q1" s="17"/>
      <c r="R1" s="19"/>
      <c r="S1" s="19"/>
      <c r="T1" s="16"/>
      <c r="U1" s="17"/>
      <c r="V1" s="19"/>
      <c r="W1" s="19"/>
      <c r="X1" s="16"/>
      <c r="Y1" s="17"/>
      <c r="Z1" s="19"/>
      <c r="AA1" s="19"/>
      <c r="AB1" s="16"/>
      <c r="AC1" s="17"/>
      <c r="AD1" s="19"/>
      <c r="AE1" s="16"/>
      <c r="AF1" s="16"/>
      <c r="AG1" s="17"/>
      <c r="AH1" s="19"/>
      <c r="AI1" s="19"/>
      <c r="AJ1" s="16"/>
      <c r="AK1" s="17"/>
      <c r="AL1" s="19"/>
      <c r="AM1" s="16"/>
      <c r="AN1" s="17"/>
    </row>
    <row r="2" spans="1:40" s="3" customFormat="1" ht="72" x14ac:dyDescent="0.3">
      <c r="A2" s="3" t="s">
        <v>1</v>
      </c>
      <c r="B2" s="4" t="s">
        <v>5</v>
      </c>
      <c r="C2" s="4" t="s">
        <v>3</v>
      </c>
      <c r="D2" s="4" t="s">
        <v>2</v>
      </c>
      <c r="E2" s="7" t="s">
        <v>10</v>
      </c>
      <c r="F2" s="3" t="s">
        <v>4</v>
      </c>
      <c r="G2" s="3" t="s">
        <v>6</v>
      </c>
      <c r="H2" s="4" t="s">
        <v>94</v>
      </c>
      <c r="I2" s="7" t="s">
        <v>9</v>
      </c>
      <c r="J2" s="3" t="s">
        <v>7</v>
      </c>
      <c r="K2" s="3" t="s">
        <v>8</v>
      </c>
      <c r="L2" s="4" t="s">
        <v>95</v>
      </c>
      <c r="M2" s="7" t="s">
        <v>11</v>
      </c>
      <c r="N2" s="3" t="s">
        <v>12</v>
      </c>
      <c r="O2" s="3" t="s">
        <v>13</v>
      </c>
      <c r="P2" s="4" t="s">
        <v>14</v>
      </c>
      <c r="Q2" s="7" t="s">
        <v>15</v>
      </c>
      <c r="R2" s="3" t="s">
        <v>16</v>
      </c>
      <c r="S2" s="3" t="s">
        <v>17</v>
      </c>
      <c r="T2" s="4" t="s">
        <v>94</v>
      </c>
      <c r="U2" s="7" t="s">
        <v>18</v>
      </c>
      <c r="V2" s="3" t="s">
        <v>19</v>
      </c>
      <c r="W2" s="3" t="s">
        <v>22</v>
      </c>
      <c r="X2" s="4" t="s">
        <v>94</v>
      </c>
      <c r="Y2" s="7" t="s">
        <v>20</v>
      </c>
      <c r="Z2" s="3" t="s">
        <v>21</v>
      </c>
      <c r="AA2" s="3" t="s">
        <v>23</v>
      </c>
      <c r="AB2" s="4" t="s">
        <v>24</v>
      </c>
      <c r="AC2" s="7" t="s">
        <v>25</v>
      </c>
      <c r="AD2" s="3" t="s">
        <v>26</v>
      </c>
      <c r="AE2" s="4" t="s">
        <v>27</v>
      </c>
      <c r="AF2" s="4" t="s">
        <v>98</v>
      </c>
      <c r="AG2" s="7" t="s">
        <v>28</v>
      </c>
      <c r="AH2" s="3" t="s">
        <v>29</v>
      </c>
      <c r="AI2" s="3" t="s">
        <v>30</v>
      </c>
      <c r="AJ2" s="4" t="s">
        <v>97</v>
      </c>
      <c r="AK2" s="7" t="s">
        <v>31</v>
      </c>
      <c r="AL2" s="3" t="s">
        <v>32</v>
      </c>
      <c r="AM2" s="4" t="s">
        <v>33</v>
      </c>
      <c r="AN2" s="7" t="s">
        <v>34</v>
      </c>
    </row>
    <row r="3" spans="1:40" s="1" customFormat="1" x14ac:dyDescent="0.3">
      <c r="A3" s="2" t="s">
        <v>45</v>
      </c>
      <c r="B3" s="5"/>
      <c r="C3" s="5"/>
      <c r="D3" s="5"/>
      <c r="E3" s="8"/>
      <c r="H3" s="5"/>
      <c r="I3" s="8"/>
      <c r="L3" s="5"/>
      <c r="M3" s="8"/>
      <c r="P3" s="5"/>
      <c r="Q3" s="8"/>
      <c r="T3" s="5"/>
      <c r="U3" s="8"/>
      <c r="X3" s="5"/>
      <c r="Y3" s="8"/>
      <c r="AB3" s="5"/>
      <c r="AC3" s="8"/>
      <c r="AE3" s="5"/>
      <c r="AF3" s="5"/>
      <c r="AG3" s="8"/>
      <c r="AJ3" s="5"/>
      <c r="AK3" s="8"/>
      <c r="AM3" s="5"/>
      <c r="AN3" s="8"/>
    </row>
    <row r="4" spans="1:40" x14ac:dyDescent="0.3">
      <c r="A4" s="12" t="s">
        <v>37</v>
      </c>
      <c r="B4" s="6">
        <v>200</v>
      </c>
      <c r="C4" s="6">
        <v>50</v>
      </c>
      <c r="D4" s="6">
        <f>B4/4</f>
        <v>50</v>
      </c>
      <c r="E4" s="9">
        <f>C4/D4</f>
        <v>1</v>
      </c>
      <c r="F4">
        <v>15</v>
      </c>
      <c r="G4">
        <f>C4+F4</f>
        <v>65</v>
      </c>
      <c r="H4" s="6">
        <f>B4*4/12</f>
        <v>66.666666666666671</v>
      </c>
      <c r="I4" s="9">
        <f>G4/H4</f>
        <v>0.97499999999999998</v>
      </c>
      <c r="J4">
        <v>20</v>
      </c>
      <c r="K4">
        <f>J4+G4</f>
        <v>85</v>
      </c>
      <c r="L4" s="6">
        <f>B4/12*5</f>
        <v>83.333333333333343</v>
      </c>
      <c r="M4" s="9">
        <f>K4/L4</f>
        <v>1.0199999999999998</v>
      </c>
      <c r="N4">
        <v>10</v>
      </c>
      <c r="O4">
        <f>K4+N4</f>
        <v>95</v>
      </c>
      <c r="P4" s="6">
        <f>B4/2</f>
        <v>100</v>
      </c>
      <c r="Q4" s="9">
        <f>O4/P4</f>
        <v>0.95</v>
      </c>
      <c r="R4">
        <v>15</v>
      </c>
      <c r="S4">
        <f>O4+R4</f>
        <v>110</v>
      </c>
      <c r="T4" s="6">
        <f>B4/12*7</f>
        <v>116.66666666666667</v>
      </c>
      <c r="U4" s="9">
        <f>S4/T4</f>
        <v>0.94285714285714284</v>
      </c>
      <c r="V4">
        <v>18</v>
      </c>
      <c r="W4">
        <f>S4+V4</f>
        <v>128</v>
      </c>
      <c r="X4" s="6">
        <f>B4/12*8</f>
        <v>133.33333333333334</v>
      </c>
      <c r="Y4" s="9">
        <f>W4/X4</f>
        <v>0.96</v>
      </c>
      <c r="Z4">
        <v>19</v>
      </c>
      <c r="AA4">
        <f>W4+Z4</f>
        <v>147</v>
      </c>
      <c r="AB4" s="6">
        <f>B4/12*9</f>
        <v>150</v>
      </c>
      <c r="AC4" s="9">
        <f>AA4/AB4</f>
        <v>0.98</v>
      </c>
      <c r="AD4">
        <v>10</v>
      </c>
      <c r="AE4" s="6">
        <f>AA4+AD4</f>
        <v>157</v>
      </c>
      <c r="AF4" s="6">
        <f>B4/12*10</f>
        <v>166.66666666666669</v>
      </c>
      <c r="AG4" s="9">
        <f>AE4/AF4</f>
        <v>0.94199999999999984</v>
      </c>
      <c r="AH4">
        <v>12</v>
      </c>
      <c r="AI4">
        <f>AE4+AH4</f>
        <v>169</v>
      </c>
      <c r="AJ4" s="6">
        <f>B4/12*11</f>
        <v>183.33333333333334</v>
      </c>
      <c r="AK4" s="9">
        <f>AI4/AJ4</f>
        <v>0.92181818181818176</v>
      </c>
      <c r="AL4">
        <v>15</v>
      </c>
      <c r="AM4" s="6">
        <f>AI4+AL4</f>
        <v>184</v>
      </c>
      <c r="AN4" s="9">
        <f>AM4/B4</f>
        <v>0.92</v>
      </c>
    </row>
    <row r="5" spans="1:40" x14ac:dyDescent="0.3">
      <c r="A5" s="12" t="s">
        <v>38</v>
      </c>
      <c r="B5" s="6">
        <v>210</v>
      </c>
      <c r="C5" s="6">
        <v>60</v>
      </c>
      <c r="D5" s="6">
        <f t="shared" ref="D5:D7" si="0">B5/4</f>
        <v>52.5</v>
      </c>
      <c r="E5" s="9">
        <f t="shared" ref="E5:E25" si="1">C5/D5</f>
        <v>1.1428571428571428</v>
      </c>
      <c r="F5">
        <v>25</v>
      </c>
      <c r="G5">
        <f t="shared" ref="G5:G7" si="2">C5+F5</f>
        <v>85</v>
      </c>
      <c r="H5" s="6">
        <f t="shared" ref="H5:H25" si="3">B5*4/12</f>
        <v>70</v>
      </c>
      <c r="I5" s="9">
        <f t="shared" ref="I5:I25" si="4">G5/H5</f>
        <v>1.2142857142857142</v>
      </c>
      <c r="J5">
        <v>30</v>
      </c>
      <c r="K5">
        <f t="shared" ref="K5:K7" si="5">J5+G5</f>
        <v>115</v>
      </c>
      <c r="L5" s="6">
        <f t="shared" ref="L5:L25" si="6">B5/12*5</f>
        <v>87.5</v>
      </c>
      <c r="M5" s="9">
        <f t="shared" ref="M5:M25" si="7">K5/L5</f>
        <v>1.3142857142857143</v>
      </c>
      <c r="N5">
        <v>30</v>
      </c>
      <c r="O5">
        <f t="shared" ref="O5:O7" si="8">K5+N5</f>
        <v>145</v>
      </c>
      <c r="P5" s="6">
        <f t="shared" ref="P5:P25" si="9">B5/2</f>
        <v>105</v>
      </c>
      <c r="Q5" s="9">
        <f t="shared" ref="Q5:Q25" si="10">O5/P5</f>
        <v>1.3809523809523809</v>
      </c>
      <c r="R5">
        <v>0</v>
      </c>
      <c r="S5">
        <f t="shared" ref="S5:S7" si="11">O5+R5</f>
        <v>145</v>
      </c>
      <c r="T5" s="6">
        <f t="shared" ref="T5:T7" si="12">B5/12*7</f>
        <v>122.5</v>
      </c>
      <c r="U5" s="9">
        <f t="shared" ref="U5:U25" si="13">S5/T5</f>
        <v>1.1836734693877551</v>
      </c>
      <c r="V5">
        <v>10</v>
      </c>
      <c r="W5">
        <f t="shared" ref="W5:W7" si="14">S5+V5</f>
        <v>155</v>
      </c>
      <c r="X5" s="6">
        <f t="shared" ref="X5:X25" si="15">B5/12*8</f>
        <v>140</v>
      </c>
      <c r="Y5" s="9">
        <f t="shared" ref="Y5:Y7" si="16">W5/X5</f>
        <v>1.1071428571428572</v>
      </c>
      <c r="Z5">
        <v>0</v>
      </c>
      <c r="AA5">
        <f t="shared" ref="AA5:AA7" si="17">W5+Z5</f>
        <v>155</v>
      </c>
      <c r="AB5" s="6">
        <f t="shared" ref="AB5:AB7" si="18">B5/12*9</f>
        <v>157.5</v>
      </c>
      <c r="AC5" s="9">
        <f t="shared" ref="AC5:AC25" si="19">AA5/AB5</f>
        <v>0.98412698412698407</v>
      </c>
      <c r="AD5">
        <v>0</v>
      </c>
      <c r="AE5" s="6">
        <f t="shared" ref="AE5:AE7" si="20">AA5+AD5</f>
        <v>155</v>
      </c>
      <c r="AF5" s="6">
        <f t="shared" ref="AF5:AF7" si="21">B5/12*10</f>
        <v>175</v>
      </c>
      <c r="AG5" s="9">
        <f t="shared" ref="AG5:AG25" si="22">AE5/AF5</f>
        <v>0.88571428571428568</v>
      </c>
      <c r="AH5">
        <v>10</v>
      </c>
      <c r="AI5">
        <f t="shared" ref="AI5:AI7" si="23">AE5+AH5</f>
        <v>165</v>
      </c>
      <c r="AJ5" s="6">
        <f t="shared" ref="AJ5:AJ25" si="24">B5/12*11</f>
        <v>192.5</v>
      </c>
      <c r="AK5" s="9">
        <f t="shared" ref="AK5:AK25" si="25">AI5/AJ5</f>
        <v>0.8571428571428571</v>
      </c>
      <c r="AL5">
        <v>50</v>
      </c>
      <c r="AM5" s="6">
        <f t="shared" ref="AM5:AM7" si="26">AI5+AL5</f>
        <v>215</v>
      </c>
      <c r="AN5" s="9">
        <f t="shared" ref="AN5:AN25" si="27">AM5/B5</f>
        <v>1.0238095238095237</v>
      </c>
    </row>
    <row r="6" spans="1:40" x14ac:dyDescent="0.3">
      <c r="A6" s="12" t="s">
        <v>56</v>
      </c>
      <c r="B6" s="6">
        <v>50</v>
      </c>
      <c r="C6" s="6">
        <v>10</v>
      </c>
      <c r="D6" s="6">
        <f t="shared" si="0"/>
        <v>12.5</v>
      </c>
      <c r="E6" s="9">
        <f t="shared" si="1"/>
        <v>0.8</v>
      </c>
      <c r="F6">
        <v>20</v>
      </c>
      <c r="G6">
        <f t="shared" si="2"/>
        <v>30</v>
      </c>
      <c r="H6" s="6">
        <f t="shared" si="3"/>
        <v>16.666666666666668</v>
      </c>
      <c r="I6" s="9">
        <f t="shared" si="4"/>
        <v>1.7999999999999998</v>
      </c>
      <c r="J6">
        <v>10</v>
      </c>
      <c r="K6">
        <f t="shared" si="5"/>
        <v>40</v>
      </c>
      <c r="L6" s="6">
        <f t="shared" si="6"/>
        <v>20.833333333333336</v>
      </c>
      <c r="M6" s="9">
        <f t="shared" si="7"/>
        <v>1.9199999999999997</v>
      </c>
      <c r="N6">
        <v>0</v>
      </c>
      <c r="O6">
        <f t="shared" si="8"/>
        <v>40</v>
      </c>
      <c r="P6" s="6">
        <f t="shared" si="9"/>
        <v>25</v>
      </c>
      <c r="Q6" s="9">
        <f t="shared" si="10"/>
        <v>1.6</v>
      </c>
      <c r="R6">
        <v>0</v>
      </c>
      <c r="S6">
        <f t="shared" si="11"/>
        <v>40</v>
      </c>
      <c r="T6" s="6">
        <f t="shared" si="12"/>
        <v>29.166666666666668</v>
      </c>
      <c r="U6" s="9">
        <f t="shared" si="13"/>
        <v>1.3714285714285714</v>
      </c>
      <c r="V6">
        <v>0</v>
      </c>
      <c r="W6">
        <f t="shared" si="14"/>
        <v>40</v>
      </c>
      <c r="X6" s="6">
        <f t="shared" si="15"/>
        <v>33.333333333333336</v>
      </c>
      <c r="Y6" s="9">
        <f t="shared" si="16"/>
        <v>1.2</v>
      </c>
      <c r="Z6">
        <v>0</v>
      </c>
      <c r="AA6">
        <f t="shared" si="17"/>
        <v>40</v>
      </c>
      <c r="AB6" s="6">
        <f t="shared" si="18"/>
        <v>37.5</v>
      </c>
      <c r="AC6" s="9">
        <f t="shared" si="19"/>
        <v>1.0666666666666667</v>
      </c>
      <c r="AD6">
        <v>0</v>
      </c>
      <c r="AE6" s="6">
        <f t="shared" si="20"/>
        <v>40</v>
      </c>
      <c r="AF6" s="6">
        <f t="shared" si="21"/>
        <v>41.666666666666671</v>
      </c>
      <c r="AG6" s="9">
        <f t="shared" si="22"/>
        <v>0.95999999999999985</v>
      </c>
      <c r="AH6">
        <v>10</v>
      </c>
      <c r="AI6">
        <f t="shared" si="23"/>
        <v>50</v>
      </c>
      <c r="AJ6" s="6">
        <f t="shared" si="24"/>
        <v>45.833333333333336</v>
      </c>
      <c r="AK6" s="9">
        <f t="shared" si="25"/>
        <v>1.0909090909090908</v>
      </c>
      <c r="AL6">
        <v>0</v>
      </c>
      <c r="AM6" s="6">
        <f t="shared" si="26"/>
        <v>50</v>
      </c>
      <c r="AN6" s="9">
        <f t="shared" si="27"/>
        <v>1</v>
      </c>
    </row>
    <row r="7" spans="1:40" x14ac:dyDescent="0.3">
      <c r="A7" s="12" t="s">
        <v>39</v>
      </c>
      <c r="B7" s="6">
        <v>100</v>
      </c>
      <c r="C7" s="6">
        <v>10</v>
      </c>
      <c r="D7" s="6">
        <f t="shared" si="0"/>
        <v>25</v>
      </c>
      <c r="E7" s="9">
        <f t="shared" si="1"/>
        <v>0.4</v>
      </c>
      <c r="F7">
        <v>5</v>
      </c>
      <c r="G7">
        <f t="shared" si="2"/>
        <v>15</v>
      </c>
      <c r="H7" s="6">
        <f t="shared" si="3"/>
        <v>33.333333333333336</v>
      </c>
      <c r="I7" s="9">
        <f t="shared" si="4"/>
        <v>0.44999999999999996</v>
      </c>
      <c r="J7">
        <v>20</v>
      </c>
      <c r="K7">
        <f t="shared" si="5"/>
        <v>35</v>
      </c>
      <c r="L7" s="6">
        <f t="shared" si="6"/>
        <v>41.666666666666671</v>
      </c>
      <c r="M7" s="9">
        <f t="shared" si="7"/>
        <v>0.83999999999999986</v>
      </c>
      <c r="N7">
        <v>10</v>
      </c>
      <c r="O7">
        <f t="shared" si="8"/>
        <v>45</v>
      </c>
      <c r="P7" s="6">
        <f t="shared" si="9"/>
        <v>50</v>
      </c>
      <c r="Q7" s="9">
        <f t="shared" si="10"/>
        <v>0.9</v>
      </c>
      <c r="R7">
        <v>8</v>
      </c>
      <c r="S7">
        <f t="shared" si="11"/>
        <v>53</v>
      </c>
      <c r="T7" s="6">
        <f t="shared" si="12"/>
        <v>58.333333333333336</v>
      </c>
      <c r="U7" s="9">
        <f t="shared" si="13"/>
        <v>0.90857142857142859</v>
      </c>
      <c r="V7">
        <v>5</v>
      </c>
      <c r="W7">
        <f t="shared" si="14"/>
        <v>58</v>
      </c>
      <c r="X7" s="6">
        <f t="shared" si="15"/>
        <v>66.666666666666671</v>
      </c>
      <c r="Y7" s="9">
        <f t="shared" si="16"/>
        <v>0.86999999999999988</v>
      </c>
      <c r="Z7">
        <v>5</v>
      </c>
      <c r="AA7">
        <f t="shared" si="17"/>
        <v>63</v>
      </c>
      <c r="AB7" s="6">
        <f t="shared" si="18"/>
        <v>75</v>
      </c>
      <c r="AC7" s="9">
        <f t="shared" si="19"/>
        <v>0.84</v>
      </c>
      <c r="AD7">
        <v>8</v>
      </c>
      <c r="AE7" s="6">
        <f t="shared" si="20"/>
        <v>71</v>
      </c>
      <c r="AF7" s="6">
        <f t="shared" si="21"/>
        <v>83.333333333333343</v>
      </c>
      <c r="AG7" s="9">
        <f t="shared" si="22"/>
        <v>0.85199999999999987</v>
      </c>
      <c r="AH7">
        <v>10</v>
      </c>
      <c r="AI7">
        <f t="shared" si="23"/>
        <v>81</v>
      </c>
      <c r="AJ7" s="6">
        <f t="shared" si="24"/>
        <v>91.666666666666671</v>
      </c>
      <c r="AK7" s="9">
        <f t="shared" si="25"/>
        <v>0.88363636363636355</v>
      </c>
      <c r="AL7">
        <v>7</v>
      </c>
      <c r="AM7" s="6">
        <f t="shared" si="26"/>
        <v>88</v>
      </c>
      <c r="AN7" s="9">
        <f t="shared" si="27"/>
        <v>0.88</v>
      </c>
    </row>
    <row r="8" spans="1:40" s="1" customFormat="1" x14ac:dyDescent="0.3">
      <c r="A8" s="2" t="s">
        <v>40</v>
      </c>
      <c r="B8" s="5">
        <f>SUM(B4:B7)</f>
        <v>560</v>
      </c>
      <c r="C8" s="5">
        <f t="shared" ref="C8:D8" si="28">SUM(C4:C7)</f>
        <v>130</v>
      </c>
      <c r="D8" s="5">
        <f t="shared" si="28"/>
        <v>140</v>
      </c>
      <c r="E8" s="9">
        <f t="shared" si="1"/>
        <v>0.9285714285714286</v>
      </c>
      <c r="F8" s="1">
        <f>SUM(F4:F7)</f>
        <v>65</v>
      </c>
      <c r="G8" s="1">
        <f>SUM(G4:G7)</f>
        <v>195</v>
      </c>
      <c r="H8" s="6">
        <f t="shared" si="3"/>
        <v>186.66666666666666</v>
      </c>
      <c r="I8" s="9">
        <f t="shared" si="4"/>
        <v>1.0446428571428572</v>
      </c>
      <c r="J8" s="1">
        <f>SUM(J4:J7)</f>
        <v>80</v>
      </c>
      <c r="K8" s="1">
        <f>SUM(K4:K7)</f>
        <v>275</v>
      </c>
      <c r="L8" s="6">
        <f t="shared" si="6"/>
        <v>233.33333333333331</v>
      </c>
      <c r="M8" s="9">
        <f t="shared" si="7"/>
        <v>1.1785714285714286</v>
      </c>
      <c r="N8" s="1">
        <f>SUM(N4:N7)</f>
        <v>50</v>
      </c>
      <c r="O8" s="1">
        <f>SUM(O4:O7)</f>
        <v>325</v>
      </c>
      <c r="P8" s="6">
        <f t="shared" si="9"/>
        <v>280</v>
      </c>
      <c r="Q8" s="9">
        <f t="shared" si="10"/>
        <v>1.1607142857142858</v>
      </c>
      <c r="R8" s="1">
        <f>SUM(R4:R7)</f>
        <v>23</v>
      </c>
      <c r="S8" s="1">
        <f t="shared" ref="S8:AM14" si="29">SUM(S4:S7)</f>
        <v>348</v>
      </c>
      <c r="T8" s="5">
        <f t="shared" si="29"/>
        <v>326.66666666666669</v>
      </c>
      <c r="U8" s="9">
        <f t="shared" si="13"/>
        <v>1.0653061224489795</v>
      </c>
      <c r="V8" s="1">
        <f t="shared" si="29"/>
        <v>33</v>
      </c>
      <c r="W8" s="1">
        <f t="shared" si="29"/>
        <v>381</v>
      </c>
      <c r="X8" s="6">
        <f t="shared" si="15"/>
        <v>373.33333333333331</v>
      </c>
      <c r="Y8" s="9">
        <f>W8/X8</f>
        <v>1.0205357142857143</v>
      </c>
      <c r="Z8" s="1">
        <f t="shared" si="29"/>
        <v>24</v>
      </c>
      <c r="AA8" s="1">
        <f t="shared" si="29"/>
        <v>405</v>
      </c>
      <c r="AB8" s="5">
        <f t="shared" si="29"/>
        <v>420</v>
      </c>
      <c r="AC8" s="9">
        <f t="shared" si="19"/>
        <v>0.9642857142857143</v>
      </c>
      <c r="AD8" s="1">
        <f t="shared" si="29"/>
        <v>18</v>
      </c>
      <c r="AE8" s="5">
        <f t="shared" si="29"/>
        <v>423</v>
      </c>
      <c r="AF8" s="5">
        <f t="shared" si="29"/>
        <v>466.66666666666674</v>
      </c>
      <c r="AG8" s="9">
        <f t="shared" si="22"/>
        <v>0.90642857142857125</v>
      </c>
      <c r="AH8" s="1">
        <f t="shared" si="29"/>
        <v>42</v>
      </c>
      <c r="AI8" s="1">
        <f t="shared" si="29"/>
        <v>465</v>
      </c>
      <c r="AJ8" s="6">
        <f t="shared" si="24"/>
        <v>513.33333333333326</v>
      </c>
      <c r="AK8" s="9">
        <f t="shared" si="25"/>
        <v>0.90584415584415601</v>
      </c>
      <c r="AL8" s="1">
        <f t="shared" si="29"/>
        <v>72</v>
      </c>
      <c r="AM8" s="5">
        <f t="shared" si="29"/>
        <v>537</v>
      </c>
      <c r="AN8" s="9">
        <f t="shared" si="27"/>
        <v>0.95892857142857146</v>
      </c>
    </row>
    <row r="9" spans="1:40" s="1" customFormat="1" x14ac:dyDescent="0.3">
      <c r="A9" s="2" t="s">
        <v>46</v>
      </c>
      <c r="B9" s="5"/>
      <c r="C9" s="5"/>
      <c r="D9" s="5"/>
      <c r="E9" s="9"/>
      <c r="H9" s="6"/>
      <c r="I9" s="9"/>
      <c r="L9" s="6"/>
      <c r="M9" s="9"/>
      <c r="P9" s="6">
        <f t="shared" si="9"/>
        <v>0</v>
      </c>
      <c r="Q9" s="9"/>
      <c r="T9" s="5"/>
      <c r="U9" s="9"/>
      <c r="X9" s="6"/>
      <c r="Y9" s="9"/>
      <c r="AB9" s="5"/>
      <c r="AC9" s="9"/>
      <c r="AE9" s="5"/>
      <c r="AF9" s="5"/>
      <c r="AG9" s="9"/>
      <c r="AJ9" s="6">
        <f t="shared" si="24"/>
        <v>0</v>
      </c>
      <c r="AK9" s="9"/>
      <c r="AM9" s="5"/>
      <c r="AN9" s="9"/>
    </row>
    <row r="10" spans="1:40" x14ac:dyDescent="0.3">
      <c r="A10" s="12" t="s">
        <v>41</v>
      </c>
      <c r="B10" s="6">
        <v>300</v>
      </c>
      <c r="C10" s="6">
        <v>45</v>
      </c>
      <c r="D10" s="6">
        <f>B10/4</f>
        <v>75</v>
      </c>
      <c r="E10" s="9">
        <f t="shared" si="1"/>
        <v>0.6</v>
      </c>
      <c r="F10">
        <v>15</v>
      </c>
      <c r="G10">
        <f>C10+F10</f>
        <v>60</v>
      </c>
      <c r="H10" s="6">
        <f t="shared" si="3"/>
        <v>100</v>
      </c>
      <c r="I10" s="9">
        <f t="shared" si="4"/>
        <v>0.6</v>
      </c>
      <c r="J10">
        <v>30</v>
      </c>
      <c r="K10">
        <f>G10+J10</f>
        <v>90</v>
      </c>
      <c r="L10" s="6">
        <f t="shared" si="6"/>
        <v>125</v>
      </c>
      <c r="M10" s="9">
        <f t="shared" si="7"/>
        <v>0.72</v>
      </c>
      <c r="N10">
        <v>20</v>
      </c>
      <c r="O10">
        <f>K10+N10</f>
        <v>110</v>
      </c>
      <c r="P10" s="6">
        <f t="shared" si="9"/>
        <v>150</v>
      </c>
      <c r="Q10" s="9">
        <f t="shared" si="10"/>
        <v>0.73333333333333328</v>
      </c>
      <c r="R10">
        <v>35</v>
      </c>
      <c r="S10">
        <f>O10+R10</f>
        <v>145</v>
      </c>
      <c r="T10" s="5">
        <f>B10/12*7</f>
        <v>175</v>
      </c>
      <c r="U10" s="9">
        <f t="shared" si="13"/>
        <v>0.82857142857142863</v>
      </c>
      <c r="V10">
        <v>40</v>
      </c>
      <c r="W10">
        <f>S10+V10</f>
        <v>185</v>
      </c>
      <c r="X10" s="6">
        <f t="shared" si="15"/>
        <v>200</v>
      </c>
      <c r="Y10" s="9">
        <f t="shared" ref="Y10:Y25" si="30">W10/X10</f>
        <v>0.92500000000000004</v>
      </c>
      <c r="Z10">
        <v>38</v>
      </c>
      <c r="AA10">
        <f>W10+Z10</f>
        <v>223</v>
      </c>
      <c r="AB10" s="6">
        <f>B10/12*9</f>
        <v>225</v>
      </c>
      <c r="AC10" s="9">
        <f t="shared" si="19"/>
        <v>0.99111111111111116</v>
      </c>
      <c r="AD10">
        <v>30</v>
      </c>
      <c r="AE10" s="6">
        <f>AA10+AD10</f>
        <v>253</v>
      </c>
      <c r="AF10" s="6">
        <f>B10/12*10</f>
        <v>250</v>
      </c>
      <c r="AG10" s="9">
        <f t="shared" si="22"/>
        <v>1.012</v>
      </c>
      <c r="AH10">
        <v>40</v>
      </c>
      <c r="AI10">
        <f>AE10+AH10</f>
        <v>293</v>
      </c>
      <c r="AJ10" s="6">
        <f t="shared" si="24"/>
        <v>275</v>
      </c>
      <c r="AK10" s="9">
        <f t="shared" si="25"/>
        <v>1.0654545454545454</v>
      </c>
      <c r="AL10">
        <v>45</v>
      </c>
      <c r="AM10" s="6">
        <f>AI10+AL10</f>
        <v>338</v>
      </c>
      <c r="AN10" s="9">
        <f t="shared" si="27"/>
        <v>1.1266666666666667</v>
      </c>
    </row>
    <row r="11" spans="1:40" x14ac:dyDescent="0.3">
      <c r="A11" s="12" t="s">
        <v>42</v>
      </c>
      <c r="B11" s="6">
        <v>35</v>
      </c>
      <c r="C11" s="6">
        <v>5</v>
      </c>
      <c r="D11" s="6">
        <f t="shared" ref="D11:D13" si="31">B11/4</f>
        <v>8.75</v>
      </c>
      <c r="E11" s="9">
        <f t="shared" si="1"/>
        <v>0.5714285714285714</v>
      </c>
      <c r="F11">
        <v>2</v>
      </c>
      <c r="G11">
        <f t="shared" ref="G11:G13" si="32">C11+F11</f>
        <v>7</v>
      </c>
      <c r="H11" s="6">
        <f t="shared" si="3"/>
        <v>11.666666666666666</v>
      </c>
      <c r="I11" s="9">
        <f t="shared" si="4"/>
        <v>0.6</v>
      </c>
      <c r="J11">
        <v>3</v>
      </c>
      <c r="K11">
        <f t="shared" ref="K11:K13" si="33">G11+J11</f>
        <v>10</v>
      </c>
      <c r="L11" s="6">
        <f t="shared" si="6"/>
        <v>14.583333333333332</v>
      </c>
      <c r="M11" s="9">
        <f t="shared" si="7"/>
        <v>0.68571428571428572</v>
      </c>
      <c r="N11">
        <v>4</v>
      </c>
      <c r="O11">
        <f t="shared" ref="O11:O13" si="34">K11+N11</f>
        <v>14</v>
      </c>
      <c r="P11" s="6">
        <f t="shared" si="9"/>
        <v>17.5</v>
      </c>
      <c r="Q11" s="9">
        <f t="shared" si="10"/>
        <v>0.8</v>
      </c>
      <c r="R11">
        <v>10</v>
      </c>
      <c r="S11">
        <f t="shared" ref="S11:S13" si="35">O11+R11</f>
        <v>24</v>
      </c>
      <c r="T11" s="5">
        <f t="shared" ref="T11:T13" si="36">B11/12*7</f>
        <v>20.416666666666664</v>
      </c>
      <c r="U11" s="9">
        <f t="shared" si="13"/>
        <v>1.1755102040816328</v>
      </c>
      <c r="V11">
        <v>8</v>
      </c>
      <c r="W11">
        <f t="shared" ref="W11:W13" si="37">S11+V11</f>
        <v>32</v>
      </c>
      <c r="X11" s="6">
        <f t="shared" si="15"/>
        <v>23.333333333333332</v>
      </c>
      <c r="Y11" s="9">
        <f t="shared" si="30"/>
        <v>1.3714285714285714</v>
      </c>
      <c r="Z11">
        <v>20</v>
      </c>
      <c r="AA11">
        <f t="shared" ref="AA11:AA13" si="38">W11+Z11</f>
        <v>52</v>
      </c>
      <c r="AB11" s="6">
        <f t="shared" ref="AB11:AB13" si="39">B11/12*9</f>
        <v>26.25</v>
      </c>
      <c r="AC11" s="9">
        <f t="shared" si="19"/>
        <v>1.980952380952381</v>
      </c>
      <c r="AD11">
        <v>20</v>
      </c>
      <c r="AE11" s="6">
        <f t="shared" ref="AE11:AE13" si="40">AA11+AD11</f>
        <v>72</v>
      </c>
      <c r="AF11" s="6">
        <f t="shared" ref="AF11:AF13" si="41">B11/12*10</f>
        <v>29.166666666666664</v>
      </c>
      <c r="AG11" s="9">
        <f t="shared" si="22"/>
        <v>2.4685714285714289</v>
      </c>
      <c r="AH11">
        <v>16</v>
      </c>
      <c r="AI11">
        <f t="shared" ref="AI11:AI13" si="42">AE11+AH11</f>
        <v>88</v>
      </c>
      <c r="AJ11" s="6">
        <f t="shared" si="24"/>
        <v>32.083333333333329</v>
      </c>
      <c r="AK11" s="9">
        <f t="shared" si="25"/>
        <v>2.7428571428571433</v>
      </c>
      <c r="AL11">
        <v>15</v>
      </c>
      <c r="AM11" s="6">
        <f t="shared" ref="AM11:AM13" si="43">AI11+AL11</f>
        <v>103</v>
      </c>
      <c r="AN11" s="9">
        <f t="shared" si="27"/>
        <v>2.9428571428571431</v>
      </c>
    </row>
    <row r="12" spans="1:40" x14ac:dyDescent="0.3">
      <c r="A12" s="12" t="s">
        <v>44</v>
      </c>
      <c r="B12" s="6">
        <v>70</v>
      </c>
      <c r="C12" s="6">
        <v>15</v>
      </c>
      <c r="D12" s="6">
        <f t="shared" si="31"/>
        <v>17.5</v>
      </c>
      <c r="E12" s="9">
        <f t="shared" si="1"/>
        <v>0.8571428571428571</v>
      </c>
      <c r="F12">
        <v>3</v>
      </c>
      <c r="G12">
        <f t="shared" si="32"/>
        <v>18</v>
      </c>
      <c r="H12" s="6">
        <f t="shared" si="3"/>
        <v>23.333333333333332</v>
      </c>
      <c r="I12" s="9">
        <f t="shared" si="4"/>
        <v>0.77142857142857146</v>
      </c>
      <c r="J12">
        <v>3</v>
      </c>
      <c r="K12">
        <f t="shared" si="33"/>
        <v>21</v>
      </c>
      <c r="L12" s="6">
        <f t="shared" si="6"/>
        <v>29.166666666666664</v>
      </c>
      <c r="M12" s="9">
        <f t="shared" si="7"/>
        <v>0.72000000000000008</v>
      </c>
      <c r="N12">
        <v>5</v>
      </c>
      <c r="O12">
        <f t="shared" si="34"/>
        <v>26</v>
      </c>
      <c r="P12" s="6">
        <f t="shared" si="9"/>
        <v>35</v>
      </c>
      <c r="Q12" s="9">
        <f t="shared" si="10"/>
        <v>0.74285714285714288</v>
      </c>
      <c r="R12">
        <v>5</v>
      </c>
      <c r="S12">
        <f t="shared" si="35"/>
        <v>31</v>
      </c>
      <c r="T12" s="5">
        <f t="shared" si="36"/>
        <v>40.833333333333329</v>
      </c>
      <c r="U12" s="9">
        <f t="shared" si="13"/>
        <v>0.75918367346938787</v>
      </c>
      <c r="V12">
        <v>5</v>
      </c>
      <c r="W12">
        <f t="shared" si="37"/>
        <v>36</v>
      </c>
      <c r="X12" s="6">
        <f t="shared" si="15"/>
        <v>46.666666666666664</v>
      </c>
      <c r="Y12" s="9">
        <f t="shared" si="30"/>
        <v>0.77142857142857146</v>
      </c>
      <c r="Z12">
        <v>2</v>
      </c>
      <c r="AA12">
        <f t="shared" si="38"/>
        <v>38</v>
      </c>
      <c r="AB12" s="6">
        <f t="shared" si="39"/>
        <v>52.5</v>
      </c>
      <c r="AC12" s="9">
        <f t="shared" si="19"/>
        <v>0.72380952380952379</v>
      </c>
      <c r="AD12">
        <v>2</v>
      </c>
      <c r="AE12" s="6">
        <f t="shared" si="40"/>
        <v>40</v>
      </c>
      <c r="AF12" s="6">
        <f t="shared" si="41"/>
        <v>58.333333333333329</v>
      </c>
      <c r="AG12" s="9">
        <f t="shared" si="22"/>
        <v>0.68571428571428572</v>
      </c>
      <c r="AH12">
        <v>2</v>
      </c>
      <c r="AI12">
        <f t="shared" si="42"/>
        <v>42</v>
      </c>
      <c r="AJ12" s="6">
        <f t="shared" si="24"/>
        <v>64.166666666666657</v>
      </c>
      <c r="AK12" s="9">
        <f t="shared" si="25"/>
        <v>0.65454545454545465</v>
      </c>
      <c r="AL12">
        <v>3</v>
      </c>
      <c r="AM12" s="6">
        <f t="shared" si="43"/>
        <v>45</v>
      </c>
      <c r="AN12" s="9">
        <f t="shared" si="27"/>
        <v>0.6428571428571429</v>
      </c>
    </row>
    <row r="13" spans="1:40" x14ac:dyDescent="0.3">
      <c r="A13" s="12" t="s">
        <v>43</v>
      </c>
      <c r="B13" s="6">
        <v>15</v>
      </c>
      <c r="C13" s="6">
        <v>7</v>
      </c>
      <c r="D13" s="6">
        <f t="shared" si="31"/>
        <v>3.75</v>
      </c>
      <c r="E13" s="9">
        <f t="shared" si="1"/>
        <v>1.8666666666666667</v>
      </c>
      <c r="F13">
        <v>1</v>
      </c>
      <c r="G13">
        <f t="shared" si="32"/>
        <v>8</v>
      </c>
      <c r="H13" s="6">
        <f t="shared" si="3"/>
        <v>5</v>
      </c>
      <c r="I13" s="9">
        <f t="shared" si="4"/>
        <v>1.6</v>
      </c>
      <c r="J13">
        <v>2</v>
      </c>
      <c r="K13">
        <f t="shared" si="33"/>
        <v>10</v>
      </c>
      <c r="L13" s="6">
        <f t="shared" si="6"/>
        <v>6.25</v>
      </c>
      <c r="M13" s="9">
        <f t="shared" si="7"/>
        <v>1.6</v>
      </c>
      <c r="N13">
        <v>2</v>
      </c>
      <c r="O13">
        <f t="shared" si="34"/>
        <v>12</v>
      </c>
      <c r="P13" s="6">
        <f t="shared" si="9"/>
        <v>7.5</v>
      </c>
      <c r="Q13" s="9">
        <f t="shared" si="10"/>
        <v>1.6</v>
      </c>
      <c r="R13">
        <v>6</v>
      </c>
      <c r="S13">
        <f t="shared" si="35"/>
        <v>18</v>
      </c>
      <c r="T13" s="5">
        <f t="shared" si="36"/>
        <v>8.75</v>
      </c>
      <c r="U13" s="9">
        <f t="shared" si="13"/>
        <v>2.0571428571428569</v>
      </c>
      <c r="V13">
        <v>7</v>
      </c>
      <c r="W13">
        <f t="shared" si="37"/>
        <v>25</v>
      </c>
      <c r="X13" s="6">
        <f t="shared" si="15"/>
        <v>10</v>
      </c>
      <c r="Y13" s="9">
        <f t="shared" si="30"/>
        <v>2.5</v>
      </c>
      <c r="Z13">
        <v>1</v>
      </c>
      <c r="AA13">
        <f t="shared" si="38"/>
        <v>26</v>
      </c>
      <c r="AB13" s="6">
        <f t="shared" si="39"/>
        <v>11.25</v>
      </c>
      <c r="AC13" s="9">
        <f t="shared" si="19"/>
        <v>2.3111111111111109</v>
      </c>
      <c r="AD13">
        <v>1</v>
      </c>
      <c r="AE13" s="6">
        <f t="shared" si="40"/>
        <v>27</v>
      </c>
      <c r="AF13" s="6">
        <f t="shared" si="41"/>
        <v>12.5</v>
      </c>
      <c r="AG13" s="9">
        <f t="shared" si="22"/>
        <v>2.16</v>
      </c>
      <c r="AH13">
        <v>1</v>
      </c>
      <c r="AI13">
        <f t="shared" si="42"/>
        <v>28</v>
      </c>
      <c r="AJ13" s="6">
        <f t="shared" si="24"/>
        <v>13.75</v>
      </c>
      <c r="AK13" s="9">
        <f t="shared" si="25"/>
        <v>2.0363636363636362</v>
      </c>
      <c r="AL13">
        <v>4</v>
      </c>
      <c r="AM13" s="6">
        <f t="shared" si="43"/>
        <v>32</v>
      </c>
      <c r="AN13" s="9">
        <f t="shared" si="27"/>
        <v>2.1333333333333333</v>
      </c>
    </row>
    <row r="14" spans="1:40" s="1" customFormat="1" x14ac:dyDescent="0.3">
      <c r="A14" s="2" t="s">
        <v>47</v>
      </c>
      <c r="B14" s="5">
        <f>SUM(B10:B13)</f>
        <v>420</v>
      </c>
      <c r="C14" s="5">
        <f>SUM(C10:C13)</f>
        <v>72</v>
      </c>
      <c r="D14" s="5">
        <f>SUM(D10:D13)</f>
        <v>105</v>
      </c>
      <c r="E14" s="8">
        <f t="shared" si="1"/>
        <v>0.68571428571428572</v>
      </c>
      <c r="F14" s="1">
        <f>SUM(F10:F13)</f>
        <v>21</v>
      </c>
      <c r="G14" s="1">
        <f>SUM(G10:G13)</f>
        <v>93</v>
      </c>
      <c r="H14" s="5">
        <f t="shared" si="3"/>
        <v>140</v>
      </c>
      <c r="I14" s="8">
        <f t="shared" si="4"/>
        <v>0.66428571428571426</v>
      </c>
      <c r="J14" s="1">
        <f>SUM(J10:J13)</f>
        <v>38</v>
      </c>
      <c r="K14" s="1">
        <f>SUM(K10:K13)</f>
        <v>131</v>
      </c>
      <c r="L14" s="5">
        <f t="shared" si="6"/>
        <v>175</v>
      </c>
      <c r="M14" s="8">
        <f t="shared" si="7"/>
        <v>0.74857142857142855</v>
      </c>
      <c r="N14" s="1">
        <f>SUM(N10:N13)</f>
        <v>31</v>
      </c>
      <c r="O14" s="1">
        <f>SUM(O10:O13)</f>
        <v>162</v>
      </c>
      <c r="P14" s="5">
        <f t="shared" si="9"/>
        <v>210</v>
      </c>
      <c r="Q14" s="8">
        <f t="shared" si="10"/>
        <v>0.77142857142857146</v>
      </c>
      <c r="R14" s="1">
        <f>SUM(R10:R13)</f>
        <v>56</v>
      </c>
      <c r="S14" s="1">
        <f t="shared" ref="S14:AM14" si="44">SUM(S10:S13)</f>
        <v>218</v>
      </c>
      <c r="T14" s="5">
        <f t="shared" si="29"/>
        <v>245</v>
      </c>
      <c r="U14" s="8">
        <f t="shared" si="13"/>
        <v>0.88979591836734695</v>
      </c>
      <c r="V14" s="1">
        <f t="shared" si="44"/>
        <v>60</v>
      </c>
      <c r="W14" s="1">
        <f t="shared" si="44"/>
        <v>278</v>
      </c>
      <c r="X14" s="5">
        <f t="shared" si="15"/>
        <v>280</v>
      </c>
      <c r="Y14" s="8">
        <f t="shared" si="30"/>
        <v>0.99285714285714288</v>
      </c>
      <c r="Z14" s="1">
        <f t="shared" si="44"/>
        <v>61</v>
      </c>
      <c r="AA14" s="1">
        <f t="shared" si="44"/>
        <v>339</v>
      </c>
      <c r="AB14" s="5">
        <f t="shared" si="44"/>
        <v>315</v>
      </c>
      <c r="AC14" s="9">
        <f t="shared" si="19"/>
        <v>1.0761904761904761</v>
      </c>
      <c r="AD14" s="1">
        <f t="shared" si="44"/>
        <v>53</v>
      </c>
      <c r="AE14" s="5">
        <f t="shared" si="44"/>
        <v>392</v>
      </c>
      <c r="AF14" s="5">
        <f t="shared" si="44"/>
        <v>350</v>
      </c>
      <c r="AG14" s="9">
        <f t="shared" si="22"/>
        <v>1.1200000000000001</v>
      </c>
      <c r="AH14" s="1">
        <f t="shared" si="44"/>
        <v>59</v>
      </c>
      <c r="AI14" s="1">
        <f t="shared" si="44"/>
        <v>451</v>
      </c>
      <c r="AJ14" s="6">
        <f t="shared" si="24"/>
        <v>385</v>
      </c>
      <c r="AK14" s="9">
        <f t="shared" si="25"/>
        <v>1.1714285714285715</v>
      </c>
      <c r="AL14" s="1">
        <f t="shared" si="44"/>
        <v>67</v>
      </c>
      <c r="AM14" s="5">
        <f t="shared" si="44"/>
        <v>518</v>
      </c>
      <c r="AN14" s="9">
        <f t="shared" si="27"/>
        <v>1.2333333333333334</v>
      </c>
    </row>
    <row r="15" spans="1:40" x14ac:dyDescent="0.3">
      <c r="A15" s="12" t="s">
        <v>48</v>
      </c>
      <c r="B15" s="6">
        <v>950</v>
      </c>
      <c r="C15" s="6">
        <v>320</v>
      </c>
      <c r="D15" s="6">
        <f>B15/4</f>
        <v>237.5</v>
      </c>
      <c r="E15" s="9">
        <f t="shared" si="1"/>
        <v>1.3473684210526315</v>
      </c>
      <c r="F15">
        <v>75</v>
      </c>
      <c r="G15">
        <f>C15+F15</f>
        <v>395</v>
      </c>
      <c r="H15" s="6">
        <f t="shared" si="3"/>
        <v>316.66666666666669</v>
      </c>
      <c r="I15" s="9">
        <f t="shared" si="4"/>
        <v>1.2473684210526315</v>
      </c>
      <c r="J15">
        <v>80</v>
      </c>
      <c r="K15">
        <f>J15+G15</f>
        <v>475</v>
      </c>
      <c r="L15" s="6">
        <f t="shared" si="6"/>
        <v>395.83333333333337</v>
      </c>
      <c r="M15" s="9">
        <f t="shared" si="7"/>
        <v>1.2</v>
      </c>
      <c r="N15">
        <v>90</v>
      </c>
      <c r="O15">
        <f>K15+N15</f>
        <v>565</v>
      </c>
      <c r="P15" s="6">
        <f t="shared" si="9"/>
        <v>475</v>
      </c>
      <c r="Q15" s="9">
        <f t="shared" si="10"/>
        <v>1.1894736842105262</v>
      </c>
      <c r="R15">
        <v>95</v>
      </c>
      <c r="S15">
        <f>O15+R15</f>
        <v>660</v>
      </c>
      <c r="T15" s="5">
        <f>B15/12*7</f>
        <v>554.16666666666674</v>
      </c>
      <c r="U15" s="9">
        <f t="shared" si="13"/>
        <v>1.1909774436090224</v>
      </c>
      <c r="V15">
        <v>100</v>
      </c>
      <c r="W15">
        <f>S15+V15</f>
        <v>760</v>
      </c>
      <c r="X15" s="6">
        <f t="shared" si="15"/>
        <v>633.33333333333337</v>
      </c>
      <c r="Y15" s="9">
        <f t="shared" si="30"/>
        <v>1.2</v>
      </c>
      <c r="Z15">
        <v>100</v>
      </c>
      <c r="AA15">
        <f>W15+Z15</f>
        <v>860</v>
      </c>
      <c r="AB15" s="6">
        <f>B15/12*9</f>
        <v>712.5</v>
      </c>
      <c r="AC15" s="9">
        <f t="shared" si="19"/>
        <v>1.2070175438596491</v>
      </c>
      <c r="AD15">
        <v>100</v>
      </c>
      <c r="AE15" s="6">
        <f>AA15+AD15</f>
        <v>960</v>
      </c>
      <c r="AF15" s="6">
        <f>B15/12*10</f>
        <v>791.66666666666674</v>
      </c>
      <c r="AG15" s="9">
        <f t="shared" si="22"/>
        <v>1.2126315789473683</v>
      </c>
      <c r="AH15">
        <v>100</v>
      </c>
      <c r="AI15">
        <f>AE15+AH15</f>
        <v>1060</v>
      </c>
      <c r="AJ15" s="6">
        <f t="shared" si="24"/>
        <v>870.83333333333337</v>
      </c>
      <c r="AK15" s="9">
        <f t="shared" si="25"/>
        <v>1.217224880382775</v>
      </c>
      <c r="AL15">
        <v>110</v>
      </c>
      <c r="AM15" s="6">
        <f>AI15+AL15</f>
        <v>1170</v>
      </c>
      <c r="AN15" s="9">
        <f t="shared" si="27"/>
        <v>1.2315789473684211</v>
      </c>
    </row>
    <row r="16" spans="1:40" x14ac:dyDescent="0.3">
      <c r="A16" s="12" t="s">
        <v>49</v>
      </c>
      <c r="B16" s="6">
        <v>115</v>
      </c>
      <c r="C16" s="6">
        <v>35</v>
      </c>
      <c r="D16" s="6">
        <f t="shared" ref="D16:D20" si="45">B16/4</f>
        <v>28.75</v>
      </c>
      <c r="E16" s="9">
        <f t="shared" si="1"/>
        <v>1.2173913043478262</v>
      </c>
      <c r="F16">
        <v>10</v>
      </c>
      <c r="G16">
        <f t="shared" ref="G16:G20" si="46">C16+F16</f>
        <v>45</v>
      </c>
      <c r="H16" s="6">
        <f t="shared" si="3"/>
        <v>38.333333333333336</v>
      </c>
      <c r="I16" s="9">
        <f t="shared" si="4"/>
        <v>1.1739130434782608</v>
      </c>
      <c r="J16">
        <v>10</v>
      </c>
      <c r="K16">
        <f t="shared" ref="K16:K20" si="47">J16+G16</f>
        <v>55</v>
      </c>
      <c r="L16" s="6">
        <f t="shared" si="6"/>
        <v>47.916666666666671</v>
      </c>
      <c r="M16" s="9">
        <f t="shared" si="7"/>
        <v>1.1478260869565216</v>
      </c>
      <c r="N16">
        <v>11</v>
      </c>
      <c r="O16">
        <f t="shared" ref="O16:O23" si="48">K16+N16</f>
        <v>66</v>
      </c>
      <c r="P16" s="6">
        <f t="shared" si="9"/>
        <v>57.5</v>
      </c>
      <c r="Q16" s="9">
        <f t="shared" si="10"/>
        <v>1.1478260869565218</v>
      </c>
      <c r="R16">
        <v>11</v>
      </c>
      <c r="S16">
        <f>O16+R16</f>
        <v>77</v>
      </c>
      <c r="T16" s="5">
        <f>B16/12*7</f>
        <v>67.083333333333343</v>
      </c>
      <c r="U16" s="9">
        <f t="shared" si="13"/>
        <v>1.1478260869565216</v>
      </c>
      <c r="V16">
        <v>13</v>
      </c>
      <c r="W16">
        <f>S16+V16</f>
        <v>90</v>
      </c>
      <c r="X16" s="6">
        <f t="shared" si="15"/>
        <v>76.666666666666671</v>
      </c>
      <c r="Y16" s="9">
        <f t="shared" si="30"/>
        <v>1.1739130434782608</v>
      </c>
      <c r="Z16">
        <v>13</v>
      </c>
      <c r="AA16">
        <f t="shared" ref="AA16" si="49">W16+Z16</f>
        <v>103</v>
      </c>
      <c r="AB16" s="6">
        <f>B16/12*9</f>
        <v>86.25</v>
      </c>
      <c r="AC16" s="9">
        <f t="shared" si="19"/>
        <v>1.1942028985507247</v>
      </c>
      <c r="AD16">
        <v>12</v>
      </c>
      <c r="AE16" s="6">
        <f>AA16+AD16</f>
        <v>115</v>
      </c>
      <c r="AF16" s="6">
        <f>B16/12*10</f>
        <v>95.833333333333343</v>
      </c>
      <c r="AG16" s="9">
        <f t="shared" si="22"/>
        <v>1.2</v>
      </c>
      <c r="AH16">
        <v>13</v>
      </c>
      <c r="AI16">
        <f>AE16+AH16</f>
        <v>128</v>
      </c>
      <c r="AJ16" s="6">
        <f t="shared" si="24"/>
        <v>105.41666666666667</v>
      </c>
      <c r="AK16" s="9">
        <f t="shared" si="25"/>
        <v>1.2142292490118576</v>
      </c>
      <c r="AL16">
        <v>14</v>
      </c>
      <c r="AM16" s="6">
        <f t="shared" ref="AM16:AM20" si="50">AI16+AL16</f>
        <v>142</v>
      </c>
      <c r="AN16" s="9">
        <f t="shared" si="27"/>
        <v>1.2347826086956522</v>
      </c>
    </row>
    <row r="17" spans="1:40" x14ac:dyDescent="0.3">
      <c r="A17" s="12" t="s">
        <v>50</v>
      </c>
      <c r="B17" s="6">
        <v>50</v>
      </c>
      <c r="C17" s="6">
        <v>9</v>
      </c>
      <c r="D17" s="6">
        <f t="shared" si="45"/>
        <v>12.5</v>
      </c>
      <c r="E17" s="9">
        <f t="shared" si="1"/>
        <v>0.72</v>
      </c>
      <c r="F17">
        <v>10</v>
      </c>
      <c r="G17">
        <f>G20+G19+G18</f>
        <v>19</v>
      </c>
      <c r="H17" s="6">
        <f t="shared" si="3"/>
        <v>16.666666666666668</v>
      </c>
      <c r="I17" s="9">
        <f t="shared" si="4"/>
        <v>1.1399999999999999</v>
      </c>
      <c r="J17">
        <f>J20+J19+J18</f>
        <v>10</v>
      </c>
      <c r="K17">
        <f t="shared" si="47"/>
        <v>29</v>
      </c>
      <c r="L17" s="6">
        <f t="shared" si="6"/>
        <v>20.833333333333336</v>
      </c>
      <c r="M17" s="9">
        <f t="shared" si="7"/>
        <v>1.3919999999999999</v>
      </c>
      <c r="N17">
        <v>8</v>
      </c>
      <c r="O17">
        <f t="shared" si="48"/>
        <v>37</v>
      </c>
      <c r="P17" s="6">
        <f t="shared" si="9"/>
        <v>25</v>
      </c>
      <c r="Q17" s="9">
        <f t="shared" si="10"/>
        <v>1.48</v>
      </c>
      <c r="R17">
        <f>R18+R19+R20</f>
        <v>10</v>
      </c>
      <c r="S17">
        <f t="shared" ref="S17:AL17" si="51">S18+S19+S20</f>
        <v>47</v>
      </c>
      <c r="T17" s="5">
        <f>T20+T19+T18</f>
        <v>29.166666666666664</v>
      </c>
      <c r="U17" s="9">
        <f t="shared" si="13"/>
        <v>1.6114285714285717</v>
      </c>
      <c r="V17">
        <f t="shared" si="51"/>
        <v>8</v>
      </c>
      <c r="W17">
        <f t="shared" si="51"/>
        <v>55</v>
      </c>
      <c r="X17" s="6">
        <f t="shared" si="15"/>
        <v>33.333333333333336</v>
      </c>
      <c r="Y17" s="9">
        <f t="shared" si="30"/>
        <v>1.65</v>
      </c>
      <c r="Z17">
        <f t="shared" si="51"/>
        <v>7</v>
      </c>
      <c r="AA17">
        <f>AA18+AA19+AA20</f>
        <v>62</v>
      </c>
      <c r="AB17" s="6">
        <f t="shared" si="51"/>
        <v>37.5</v>
      </c>
      <c r="AC17" s="9">
        <f t="shared" si="19"/>
        <v>1.6533333333333333</v>
      </c>
      <c r="AD17">
        <f t="shared" si="51"/>
        <v>6</v>
      </c>
      <c r="AE17" s="6">
        <f>AA17+AD17</f>
        <v>68</v>
      </c>
      <c r="AF17" s="6">
        <f t="shared" si="51"/>
        <v>41.666666666666664</v>
      </c>
      <c r="AG17" s="9">
        <f t="shared" si="22"/>
        <v>1.6320000000000001</v>
      </c>
      <c r="AH17">
        <f t="shared" si="51"/>
        <v>11</v>
      </c>
      <c r="AI17">
        <f t="shared" si="51"/>
        <v>79</v>
      </c>
      <c r="AJ17" s="6">
        <f t="shared" si="24"/>
        <v>45.833333333333336</v>
      </c>
      <c r="AK17" s="9">
        <f t="shared" si="25"/>
        <v>1.7236363636363636</v>
      </c>
      <c r="AL17">
        <f t="shared" si="51"/>
        <v>18</v>
      </c>
      <c r="AM17" s="6">
        <f t="shared" si="50"/>
        <v>97</v>
      </c>
      <c r="AN17" s="9">
        <f t="shared" si="27"/>
        <v>1.94</v>
      </c>
    </row>
    <row r="18" spans="1:40" x14ac:dyDescent="0.3">
      <c r="A18" s="12" t="s">
        <v>51</v>
      </c>
      <c r="B18" s="6">
        <v>35</v>
      </c>
      <c r="C18" s="6">
        <v>8</v>
      </c>
      <c r="D18" s="6">
        <f t="shared" si="45"/>
        <v>8.75</v>
      </c>
      <c r="E18" s="9">
        <f t="shared" si="1"/>
        <v>0.91428571428571426</v>
      </c>
      <c r="F18">
        <v>4</v>
      </c>
      <c r="G18">
        <f t="shared" si="46"/>
        <v>12</v>
      </c>
      <c r="H18" s="6">
        <f t="shared" si="3"/>
        <v>11.666666666666666</v>
      </c>
      <c r="I18" s="9">
        <f t="shared" si="4"/>
        <v>1.0285714285714287</v>
      </c>
      <c r="J18">
        <v>5</v>
      </c>
      <c r="K18">
        <f t="shared" si="47"/>
        <v>17</v>
      </c>
      <c r="L18" s="6">
        <f t="shared" si="6"/>
        <v>14.583333333333332</v>
      </c>
      <c r="M18" s="9">
        <f t="shared" si="7"/>
        <v>1.1657142857142857</v>
      </c>
      <c r="N18">
        <v>2</v>
      </c>
      <c r="O18">
        <f t="shared" si="48"/>
        <v>19</v>
      </c>
      <c r="P18" s="6">
        <f t="shared" si="9"/>
        <v>17.5</v>
      </c>
      <c r="Q18" s="9">
        <f t="shared" si="10"/>
        <v>1.0857142857142856</v>
      </c>
      <c r="R18">
        <v>3</v>
      </c>
      <c r="S18">
        <f>O18+R18</f>
        <v>22</v>
      </c>
      <c r="T18" s="5">
        <f>B18/12*7</f>
        <v>20.416666666666664</v>
      </c>
      <c r="U18" s="9">
        <f t="shared" si="13"/>
        <v>1.0775510204081633</v>
      </c>
      <c r="V18">
        <v>3</v>
      </c>
      <c r="W18">
        <f>S18+V18</f>
        <v>25</v>
      </c>
      <c r="X18" s="6">
        <f t="shared" si="15"/>
        <v>23.333333333333332</v>
      </c>
      <c r="Y18" s="9">
        <f t="shared" si="30"/>
        <v>1.0714285714285714</v>
      </c>
      <c r="Z18">
        <v>2</v>
      </c>
      <c r="AA18">
        <f>W18+Z18</f>
        <v>27</v>
      </c>
      <c r="AB18" s="6">
        <f>B18/12*9</f>
        <v>26.25</v>
      </c>
      <c r="AC18" s="9">
        <f t="shared" si="19"/>
        <v>1.0285714285714285</v>
      </c>
      <c r="AD18">
        <v>3</v>
      </c>
      <c r="AE18" s="6">
        <f t="shared" ref="AE18:AE20" si="52">AA18+AD18</f>
        <v>30</v>
      </c>
      <c r="AF18" s="6">
        <f>B18/12*10</f>
        <v>29.166666666666664</v>
      </c>
      <c r="AG18" s="9">
        <f t="shared" si="22"/>
        <v>1.0285714285714287</v>
      </c>
      <c r="AH18">
        <v>5</v>
      </c>
      <c r="AI18" s="6">
        <f>AE18+AH18</f>
        <v>35</v>
      </c>
      <c r="AJ18" s="6">
        <f t="shared" si="24"/>
        <v>32.083333333333329</v>
      </c>
      <c r="AK18" s="9">
        <f t="shared" si="25"/>
        <v>1.0909090909090911</v>
      </c>
      <c r="AL18">
        <v>8</v>
      </c>
      <c r="AM18" s="6">
        <f t="shared" si="50"/>
        <v>43</v>
      </c>
      <c r="AN18" s="9">
        <f t="shared" si="27"/>
        <v>1.2285714285714286</v>
      </c>
    </row>
    <row r="19" spans="1:40" x14ac:dyDescent="0.3">
      <c r="A19" s="12" t="s">
        <v>52</v>
      </c>
      <c r="B19" s="6">
        <v>10</v>
      </c>
      <c r="C19" s="6">
        <v>0</v>
      </c>
      <c r="D19" s="6">
        <f t="shared" si="45"/>
        <v>2.5</v>
      </c>
      <c r="E19" s="9">
        <f t="shared" si="1"/>
        <v>0</v>
      </c>
      <c r="F19">
        <v>5</v>
      </c>
      <c r="G19">
        <f t="shared" si="46"/>
        <v>5</v>
      </c>
      <c r="H19" s="6">
        <f t="shared" si="3"/>
        <v>3.3333333333333335</v>
      </c>
      <c r="I19" s="9">
        <f t="shared" si="4"/>
        <v>1.5</v>
      </c>
      <c r="J19">
        <v>4</v>
      </c>
      <c r="K19">
        <f t="shared" si="47"/>
        <v>9</v>
      </c>
      <c r="L19" s="6">
        <f t="shared" si="6"/>
        <v>4.166666666666667</v>
      </c>
      <c r="M19" s="9">
        <f t="shared" si="7"/>
        <v>2.1599999999999997</v>
      </c>
      <c r="N19">
        <v>4</v>
      </c>
      <c r="O19">
        <f t="shared" si="48"/>
        <v>13</v>
      </c>
      <c r="P19" s="6">
        <f t="shared" si="9"/>
        <v>5</v>
      </c>
      <c r="Q19" s="9">
        <f t="shared" si="10"/>
        <v>2.6</v>
      </c>
      <c r="R19">
        <v>4</v>
      </c>
      <c r="S19">
        <f t="shared" ref="S19:S20" si="53">O19+R19</f>
        <v>17</v>
      </c>
      <c r="T19" s="5">
        <f t="shared" ref="T19:T20" si="54">B19/12*7</f>
        <v>5.8333333333333339</v>
      </c>
      <c r="U19" s="9">
        <f t="shared" si="13"/>
        <v>2.9142857142857141</v>
      </c>
      <c r="V19">
        <v>3</v>
      </c>
      <c r="W19">
        <f t="shared" ref="W19:W20" si="55">S19+V19</f>
        <v>20</v>
      </c>
      <c r="X19" s="6">
        <f t="shared" si="15"/>
        <v>6.666666666666667</v>
      </c>
      <c r="Y19" s="9">
        <f t="shared" si="30"/>
        <v>3</v>
      </c>
      <c r="Z19">
        <v>3</v>
      </c>
      <c r="AA19">
        <f t="shared" ref="AA19:AA20" si="56">W19+Z19</f>
        <v>23</v>
      </c>
      <c r="AB19" s="6">
        <f t="shared" ref="AB19:AB20" si="57">B19/12*9</f>
        <v>7.5</v>
      </c>
      <c r="AC19" s="9">
        <f t="shared" si="19"/>
        <v>3.0666666666666669</v>
      </c>
      <c r="AD19">
        <v>2</v>
      </c>
      <c r="AE19" s="6">
        <f t="shared" si="52"/>
        <v>25</v>
      </c>
      <c r="AF19" s="6">
        <f t="shared" ref="AF19:AF20" si="58">B19/12*10</f>
        <v>8.3333333333333339</v>
      </c>
      <c r="AG19" s="9">
        <f t="shared" si="22"/>
        <v>3</v>
      </c>
      <c r="AH19">
        <v>4</v>
      </c>
      <c r="AI19" s="6">
        <f t="shared" ref="AI19:AI20" si="59">AE19+AH19</f>
        <v>29</v>
      </c>
      <c r="AJ19" s="6">
        <f t="shared" si="24"/>
        <v>9.1666666666666679</v>
      </c>
      <c r="AK19" s="9">
        <f t="shared" si="25"/>
        <v>3.1636363636363631</v>
      </c>
      <c r="AL19">
        <v>6</v>
      </c>
      <c r="AM19" s="6">
        <f t="shared" si="50"/>
        <v>35</v>
      </c>
      <c r="AN19" s="9">
        <f t="shared" si="27"/>
        <v>3.5</v>
      </c>
    </row>
    <row r="20" spans="1:40" x14ac:dyDescent="0.3">
      <c r="A20" s="12" t="s">
        <v>53</v>
      </c>
      <c r="B20" s="6">
        <v>5</v>
      </c>
      <c r="C20" s="6">
        <v>1</v>
      </c>
      <c r="D20" s="6">
        <f t="shared" si="45"/>
        <v>1.25</v>
      </c>
      <c r="E20" s="9">
        <f t="shared" si="1"/>
        <v>0.8</v>
      </c>
      <c r="F20">
        <v>1</v>
      </c>
      <c r="G20">
        <f t="shared" si="46"/>
        <v>2</v>
      </c>
      <c r="H20" s="6">
        <f t="shared" si="3"/>
        <v>1.6666666666666667</v>
      </c>
      <c r="I20" s="9">
        <f t="shared" si="4"/>
        <v>1.2</v>
      </c>
      <c r="J20">
        <v>1</v>
      </c>
      <c r="K20">
        <f t="shared" si="47"/>
        <v>3</v>
      </c>
      <c r="L20" s="6">
        <f t="shared" si="6"/>
        <v>2.0833333333333335</v>
      </c>
      <c r="M20" s="9">
        <f t="shared" si="7"/>
        <v>1.44</v>
      </c>
      <c r="N20">
        <v>2</v>
      </c>
      <c r="O20">
        <f t="shared" si="48"/>
        <v>5</v>
      </c>
      <c r="P20" s="6">
        <f t="shared" si="9"/>
        <v>2.5</v>
      </c>
      <c r="Q20" s="9">
        <f t="shared" si="10"/>
        <v>2</v>
      </c>
      <c r="R20">
        <v>3</v>
      </c>
      <c r="S20">
        <f t="shared" si="53"/>
        <v>8</v>
      </c>
      <c r="T20" s="5">
        <f t="shared" si="54"/>
        <v>2.916666666666667</v>
      </c>
      <c r="U20" s="9">
        <f t="shared" si="13"/>
        <v>2.7428571428571424</v>
      </c>
      <c r="V20">
        <v>2</v>
      </c>
      <c r="W20">
        <f t="shared" si="55"/>
        <v>10</v>
      </c>
      <c r="X20" s="6">
        <f t="shared" si="15"/>
        <v>3.3333333333333335</v>
      </c>
      <c r="Y20" s="9">
        <f t="shared" si="30"/>
        <v>3</v>
      </c>
      <c r="Z20">
        <v>2</v>
      </c>
      <c r="AA20">
        <f t="shared" si="56"/>
        <v>12</v>
      </c>
      <c r="AB20" s="6">
        <f t="shared" si="57"/>
        <v>3.75</v>
      </c>
      <c r="AC20" s="9">
        <f t="shared" si="19"/>
        <v>3.2</v>
      </c>
      <c r="AD20">
        <v>1</v>
      </c>
      <c r="AE20" s="6">
        <f t="shared" si="52"/>
        <v>13</v>
      </c>
      <c r="AF20" s="6">
        <f t="shared" si="58"/>
        <v>4.166666666666667</v>
      </c>
      <c r="AG20" s="9">
        <f t="shared" si="22"/>
        <v>3.1199999999999997</v>
      </c>
      <c r="AH20">
        <v>2</v>
      </c>
      <c r="AI20" s="6">
        <f t="shared" si="59"/>
        <v>15</v>
      </c>
      <c r="AJ20" s="6">
        <f t="shared" si="24"/>
        <v>4.5833333333333339</v>
      </c>
      <c r="AK20" s="9">
        <f t="shared" si="25"/>
        <v>3.2727272727272725</v>
      </c>
      <c r="AL20">
        <v>4</v>
      </c>
      <c r="AM20" s="6">
        <f t="shared" si="50"/>
        <v>19</v>
      </c>
      <c r="AN20" s="9">
        <f t="shared" si="27"/>
        <v>3.8</v>
      </c>
    </row>
    <row r="21" spans="1:40" s="1" customFormat="1" ht="28.8" x14ac:dyDescent="0.3">
      <c r="A21" s="2" t="s">
        <v>96</v>
      </c>
      <c r="B21" s="5">
        <f>B15+B16+B17</f>
        <v>1115</v>
      </c>
      <c r="C21" s="5">
        <f>C15+C16+C17</f>
        <v>364</v>
      </c>
      <c r="D21" s="5">
        <f>D15+D16+D17</f>
        <v>278.75</v>
      </c>
      <c r="E21" s="8">
        <f t="shared" si="1"/>
        <v>1.3058295964125561</v>
      </c>
      <c r="F21" s="1">
        <f>F15+F16+F17</f>
        <v>95</v>
      </c>
      <c r="G21" s="1">
        <f>G15+G16+G17</f>
        <v>459</v>
      </c>
      <c r="H21" s="5">
        <f t="shared" si="3"/>
        <v>371.66666666666669</v>
      </c>
      <c r="I21" s="8">
        <f t="shared" si="4"/>
        <v>1.2349775784753363</v>
      </c>
      <c r="J21" s="1">
        <f>J15+J16+J17</f>
        <v>100</v>
      </c>
      <c r="K21" s="1">
        <f>K15+K16+K17</f>
        <v>559</v>
      </c>
      <c r="L21" s="5">
        <f t="shared" si="6"/>
        <v>464.58333333333337</v>
      </c>
      <c r="M21" s="8">
        <f t="shared" si="7"/>
        <v>1.2032286995515693</v>
      </c>
      <c r="N21" s="1">
        <f>N15+N16+N17</f>
        <v>109</v>
      </c>
      <c r="O21" s="1">
        <f t="shared" si="48"/>
        <v>668</v>
      </c>
      <c r="P21" s="6">
        <f t="shared" si="9"/>
        <v>557.5</v>
      </c>
      <c r="Q21" s="9">
        <f t="shared" si="10"/>
        <v>1.1982062780269058</v>
      </c>
      <c r="R21" s="1">
        <f>R15+R16+R17</f>
        <v>116</v>
      </c>
      <c r="S21" s="1">
        <f t="shared" ref="S21:AM21" si="60">S15+S16+S17</f>
        <v>784</v>
      </c>
      <c r="T21" s="5">
        <f>T15+T16+T17</f>
        <v>650.41666666666674</v>
      </c>
      <c r="U21" s="9">
        <f t="shared" si="13"/>
        <v>1.2053811659192823</v>
      </c>
      <c r="V21" s="1">
        <f t="shared" si="60"/>
        <v>121</v>
      </c>
      <c r="W21" s="1">
        <f t="shared" si="60"/>
        <v>905</v>
      </c>
      <c r="X21" s="6">
        <f t="shared" si="15"/>
        <v>743.33333333333337</v>
      </c>
      <c r="Y21" s="9">
        <f t="shared" si="30"/>
        <v>1.217488789237668</v>
      </c>
      <c r="Z21" s="1">
        <f t="shared" si="60"/>
        <v>120</v>
      </c>
      <c r="AA21" s="1">
        <f t="shared" si="60"/>
        <v>1025</v>
      </c>
      <c r="AB21" s="5">
        <f t="shared" si="60"/>
        <v>836.25</v>
      </c>
      <c r="AC21" s="9">
        <f t="shared" si="19"/>
        <v>1.2257100149476832</v>
      </c>
      <c r="AD21" s="1">
        <f t="shared" si="60"/>
        <v>118</v>
      </c>
      <c r="AE21" s="5">
        <f t="shared" si="60"/>
        <v>1143</v>
      </c>
      <c r="AF21" s="5">
        <f t="shared" si="60"/>
        <v>929.16666666666674</v>
      </c>
      <c r="AG21" s="9">
        <f t="shared" si="22"/>
        <v>1.2301345291479819</v>
      </c>
      <c r="AH21" s="1">
        <f t="shared" si="60"/>
        <v>124</v>
      </c>
      <c r="AI21" s="1">
        <f t="shared" si="60"/>
        <v>1267</v>
      </c>
      <c r="AJ21" s="6">
        <f t="shared" si="24"/>
        <v>1022.0833333333334</v>
      </c>
      <c r="AK21" s="9">
        <f t="shared" si="25"/>
        <v>1.2396249490419893</v>
      </c>
      <c r="AL21" s="1">
        <f t="shared" si="60"/>
        <v>142</v>
      </c>
      <c r="AM21" s="5">
        <f t="shared" si="60"/>
        <v>1409</v>
      </c>
      <c r="AN21" s="9">
        <f t="shared" si="27"/>
        <v>1.2636771300448431</v>
      </c>
    </row>
    <row r="22" spans="1:40" s="1" customFormat="1" x14ac:dyDescent="0.3">
      <c r="A22" s="2" t="s">
        <v>54</v>
      </c>
      <c r="B22" s="5">
        <v>350</v>
      </c>
      <c r="C22" s="5">
        <v>75</v>
      </c>
      <c r="D22" s="5">
        <v>50</v>
      </c>
      <c r="E22" s="8">
        <f t="shared" si="1"/>
        <v>1.5</v>
      </c>
      <c r="F22" s="1">
        <v>30</v>
      </c>
      <c r="G22" s="5">
        <f>C22+F22</f>
        <v>105</v>
      </c>
      <c r="H22" s="5">
        <f t="shared" si="3"/>
        <v>116.66666666666667</v>
      </c>
      <c r="I22" s="8">
        <f t="shared" si="4"/>
        <v>0.89999999999999991</v>
      </c>
      <c r="J22" s="1">
        <v>30</v>
      </c>
      <c r="K22" s="1">
        <f>G22+J22</f>
        <v>135</v>
      </c>
      <c r="L22" s="5">
        <f t="shared" si="6"/>
        <v>145.83333333333334</v>
      </c>
      <c r="M22" s="8">
        <f t="shared" si="7"/>
        <v>0.9257142857142856</v>
      </c>
      <c r="N22" s="1">
        <v>15</v>
      </c>
      <c r="O22" s="1">
        <f t="shared" si="48"/>
        <v>150</v>
      </c>
      <c r="P22" s="6">
        <f t="shared" si="9"/>
        <v>175</v>
      </c>
      <c r="Q22" s="9">
        <f t="shared" si="10"/>
        <v>0.8571428571428571</v>
      </c>
      <c r="R22" s="1">
        <v>15</v>
      </c>
      <c r="S22" s="1">
        <f>O22+R22</f>
        <v>165</v>
      </c>
      <c r="T22" s="5">
        <f>B22/12*7</f>
        <v>204.16666666666669</v>
      </c>
      <c r="U22" s="9">
        <f t="shared" si="13"/>
        <v>0.80816326530612237</v>
      </c>
      <c r="V22" s="1">
        <v>14</v>
      </c>
      <c r="W22" s="1">
        <f>S22+V22</f>
        <v>179</v>
      </c>
      <c r="X22" s="6">
        <f t="shared" si="15"/>
        <v>233.33333333333334</v>
      </c>
      <c r="Y22" s="9">
        <f t="shared" si="30"/>
        <v>0.76714285714285713</v>
      </c>
      <c r="Z22" s="1">
        <v>14</v>
      </c>
      <c r="AA22" s="1">
        <f>W22+Z22</f>
        <v>193</v>
      </c>
      <c r="AB22" s="5">
        <f>B22/12*9</f>
        <v>262.5</v>
      </c>
      <c r="AC22" s="9">
        <f t="shared" si="19"/>
        <v>0.73523809523809525</v>
      </c>
      <c r="AD22" s="1">
        <v>14</v>
      </c>
      <c r="AE22" s="5">
        <f>AA22+AD22</f>
        <v>207</v>
      </c>
      <c r="AF22" s="5">
        <f>B22/12*10</f>
        <v>291.66666666666669</v>
      </c>
      <c r="AG22" s="9">
        <f t="shared" si="22"/>
        <v>0.70971428571428563</v>
      </c>
      <c r="AH22" s="1">
        <v>15</v>
      </c>
      <c r="AI22" s="1">
        <f>AE22+AH22</f>
        <v>222</v>
      </c>
      <c r="AJ22" s="6">
        <f t="shared" si="24"/>
        <v>320.83333333333337</v>
      </c>
      <c r="AK22" s="9">
        <f t="shared" si="25"/>
        <v>0.69194805194805187</v>
      </c>
      <c r="AL22" s="1">
        <v>14</v>
      </c>
      <c r="AM22" s="5">
        <f>AI22+AL22</f>
        <v>236</v>
      </c>
      <c r="AN22" s="9">
        <f t="shared" si="27"/>
        <v>0.67428571428571427</v>
      </c>
    </row>
    <row r="23" spans="1:40" s="1" customFormat="1" x14ac:dyDescent="0.3">
      <c r="A23" s="2" t="s">
        <v>93</v>
      </c>
      <c r="B23" s="5">
        <v>100</v>
      </c>
      <c r="C23" s="5">
        <v>40</v>
      </c>
      <c r="D23" s="5">
        <f>B23/4</f>
        <v>25</v>
      </c>
      <c r="E23" s="8">
        <f t="shared" si="1"/>
        <v>1.6</v>
      </c>
      <c r="F23" s="1">
        <v>3</v>
      </c>
      <c r="G23" s="1">
        <f>C23+F23</f>
        <v>43</v>
      </c>
      <c r="H23" s="5">
        <f t="shared" si="3"/>
        <v>33.333333333333336</v>
      </c>
      <c r="I23" s="8">
        <f t="shared" si="4"/>
        <v>1.2899999999999998</v>
      </c>
      <c r="J23" s="1">
        <v>4</v>
      </c>
      <c r="K23" s="1">
        <f>G23+J23</f>
        <v>47</v>
      </c>
      <c r="L23" s="5">
        <f t="shared" si="6"/>
        <v>41.666666666666671</v>
      </c>
      <c r="M23" s="8">
        <f t="shared" si="7"/>
        <v>1.1279999999999999</v>
      </c>
      <c r="N23" s="1">
        <v>12</v>
      </c>
      <c r="O23" s="1">
        <f t="shared" si="48"/>
        <v>59</v>
      </c>
      <c r="P23" s="6">
        <f t="shared" si="9"/>
        <v>50</v>
      </c>
      <c r="Q23" s="9">
        <f t="shared" si="10"/>
        <v>1.18</v>
      </c>
      <c r="R23" s="1">
        <v>13</v>
      </c>
      <c r="S23" s="1">
        <f>O23+R23</f>
        <v>72</v>
      </c>
      <c r="T23" s="5">
        <f>B23/12*7</f>
        <v>58.333333333333336</v>
      </c>
      <c r="U23" s="9">
        <f t="shared" si="13"/>
        <v>1.2342857142857142</v>
      </c>
      <c r="V23" s="1">
        <v>11</v>
      </c>
      <c r="W23" s="1">
        <f>S23+V23</f>
        <v>83</v>
      </c>
      <c r="X23" s="6">
        <f t="shared" si="15"/>
        <v>66.666666666666671</v>
      </c>
      <c r="Y23" s="9">
        <f t="shared" si="30"/>
        <v>1.2449999999999999</v>
      </c>
      <c r="Z23" s="1">
        <v>10</v>
      </c>
      <c r="AA23" s="1">
        <f>W23+Z23</f>
        <v>93</v>
      </c>
      <c r="AB23" s="5">
        <f>B23/12*9</f>
        <v>75</v>
      </c>
      <c r="AC23" s="9">
        <f t="shared" si="19"/>
        <v>1.24</v>
      </c>
      <c r="AD23" s="1">
        <v>11</v>
      </c>
      <c r="AE23" s="5">
        <f>AA23+AD23</f>
        <v>104</v>
      </c>
      <c r="AF23" s="5">
        <f>B23/12*10</f>
        <v>83.333333333333343</v>
      </c>
      <c r="AG23" s="9">
        <f t="shared" si="22"/>
        <v>1.2479999999999998</v>
      </c>
      <c r="AH23" s="1">
        <v>12</v>
      </c>
      <c r="AI23" s="1">
        <f>AE23+AH23</f>
        <v>116</v>
      </c>
      <c r="AJ23" s="6">
        <f t="shared" si="24"/>
        <v>91.666666666666671</v>
      </c>
      <c r="AK23" s="9">
        <f t="shared" si="25"/>
        <v>1.2654545454545454</v>
      </c>
      <c r="AL23" s="1">
        <v>10</v>
      </c>
      <c r="AM23" s="5">
        <f>AI23+AL23</f>
        <v>126</v>
      </c>
      <c r="AN23" s="9">
        <f t="shared" si="27"/>
        <v>1.26</v>
      </c>
    </row>
    <row r="24" spans="1:40" s="1" customFormat="1" x14ac:dyDescent="0.3">
      <c r="A24" s="2" t="s">
        <v>55</v>
      </c>
      <c r="B24" s="5">
        <f>B14+B21+B22+B23</f>
        <v>1985</v>
      </c>
      <c r="C24" s="5">
        <f>C14+C21+C22+C23</f>
        <v>551</v>
      </c>
      <c r="D24" s="5">
        <f>D14+D21+D22+D23</f>
        <v>458.75</v>
      </c>
      <c r="E24" s="8">
        <f t="shared" si="1"/>
        <v>1.2010899182561308</v>
      </c>
      <c r="F24" s="1">
        <f>F14+F21+F22+F23</f>
        <v>149</v>
      </c>
      <c r="G24" s="1">
        <f>G14+G21+G22+G23</f>
        <v>700</v>
      </c>
      <c r="H24" s="5">
        <f t="shared" si="3"/>
        <v>661.66666666666663</v>
      </c>
      <c r="I24" s="8">
        <f t="shared" si="4"/>
        <v>1.0579345088161209</v>
      </c>
      <c r="J24" s="1">
        <f>J14+J21+J22+J23</f>
        <v>172</v>
      </c>
      <c r="K24" s="1">
        <f>K14+K21+K22+K23</f>
        <v>872</v>
      </c>
      <c r="L24" s="5">
        <f t="shared" si="6"/>
        <v>827.08333333333326</v>
      </c>
      <c r="M24" s="8">
        <f t="shared" si="7"/>
        <v>1.0543073047858944</v>
      </c>
      <c r="N24" s="1">
        <f>N14+N21+N22+N23</f>
        <v>167</v>
      </c>
      <c r="O24" s="1">
        <f>O14+O21+O22+O23</f>
        <v>1039</v>
      </c>
      <c r="P24" s="6">
        <f t="shared" si="9"/>
        <v>992.5</v>
      </c>
      <c r="Q24" s="9">
        <f t="shared" si="10"/>
        <v>1.0468513853904282</v>
      </c>
      <c r="R24" s="1">
        <f>R14+R21+R22+R23</f>
        <v>200</v>
      </c>
      <c r="S24" s="1">
        <f t="shared" ref="S24:AM24" si="61">S14+S21+S22+S23</f>
        <v>1239</v>
      </c>
      <c r="T24" s="5">
        <f>T14+T21+T22+T23</f>
        <v>1157.9166666666667</v>
      </c>
      <c r="U24" s="9">
        <f t="shared" si="13"/>
        <v>1.0700251889168766</v>
      </c>
      <c r="V24" s="1">
        <f t="shared" si="61"/>
        <v>206</v>
      </c>
      <c r="W24" s="1">
        <f t="shared" si="61"/>
        <v>1445</v>
      </c>
      <c r="X24" s="6">
        <f t="shared" si="15"/>
        <v>1323.3333333333333</v>
      </c>
      <c r="Y24" s="9">
        <f t="shared" si="30"/>
        <v>1.0919395465994963</v>
      </c>
      <c r="Z24" s="1">
        <f t="shared" si="61"/>
        <v>205</v>
      </c>
      <c r="AA24" s="1">
        <f t="shared" si="61"/>
        <v>1650</v>
      </c>
      <c r="AB24" s="5">
        <f t="shared" si="61"/>
        <v>1488.75</v>
      </c>
      <c r="AC24" s="9">
        <f t="shared" si="19"/>
        <v>1.1083123425692696</v>
      </c>
      <c r="AD24" s="1">
        <f t="shared" si="61"/>
        <v>196</v>
      </c>
      <c r="AE24" s="5">
        <f t="shared" si="61"/>
        <v>1846</v>
      </c>
      <c r="AF24" s="5">
        <f t="shared" si="61"/>
        <v>1654.1666666666667</v>
      </c>
      <c r="AG24" s="9">
        <f t="shared" si="22"/>
        <v>1.115969773299748</v>
      </c>
      <c r="AH24" s="1">
        <f>AH14+AH21+AH22+AH23</f>
        <v>210</v>
      </c>
      <c r="AI24" s="1">
        <f t="shared" si="61"/>
        <v>2056</v>
      </c>
      <c r="AJ24" s="6">
        <f t="shared" si="24"/>
        <v>1819.5833333333333</v>
      </c>
      <c r="AK24" s="9">
        <f t="shared" si="25"/>
        <v>1.1299290130524389</v>
      </c>
      <c r="AL24" s="1">
        <f t="shared" si="61"/>
        <v>233</v>
      </c>
      <c r="AM24" s="5">
        <f t="shared" si="61"/>
        <v>2289</v>
      </c>
      <c r="AN24" s="9">
        <f t="shared" si="27"/>
        <v>1.1531486146095717</v>
      </c>
    </row>
    <row r="25" spans="1:40" s="5" customFormat="1" x14ac:dyDescent="0.3">
      <c r="A25" s="14" t="s">
        <v>68</v>
      </c>
      <c r="B25" s="5">
        <f>B8-B24</f>
        <v>-1425</v>
      </c>
      <c r="C25" s="5">
        <f>C8-C24</f>
        <v>-421</v>
      </c>
      <c r="D25" s="5">
        <f>D8-D24</f>
        <v>-318.75</v>
      </c>
      <c r="E25" s="6">
        <f t="shared" si="1"/>
        <v>1.3207843137254902</v>
      </c>
      <c r="F25" s="5">
        <f>F8-F24</f>
        <v>-84</v>
      </c>
      <c r="G25" s="5">
        <f>G8-G24</f>
        <v>-505</v>
      </c>
      <c r="H25" s="6">
        <f t="shared" si="3"/>
        <v>-475</v>
      </c>
      <c r="I25" s="6">
        <f t="shared" si="4"/>
        <v>1.0631578947368421</v>
      </c>
      <c r="J25" s="5">
        <f>J8-J24</f>
        <v>-92</v>
      </c>
      <c r="K25" s="5">
        <f>K8-K24</f>
        <v>-597</v>
      </c>
      <c r="L25" s="6">
        <f t="shared" si="6"/>
        <v>-593.75</v>
      </c>
      <c r="M25" s="6">
        <f t="shared" si="7"/>
        <v>1.0054736842105263</v>
      </c>
      <c r="N25" s="5">
        <f>N8-N24</f>
        <v>-117</v>
      </c>
      <c r="O25" s="5">
        <f>O8-O24</f>
        <v>-714</v>
      </c>
      <c r="P25" s="6">
        <f t="shared" si="9"/>
        <v>-712.5</v>
      </c>
      <c r="Q25" s="6">
        <f t="shared" si="10"/>
        <v>1.0021052631578948</v>
      </c>
      <c r="R25" s="5">
        <f>R8-R24</f>
        <v>-177</v>
      </c>
      <c r="S25" s="5">
        <f t="shared" ref="S25:AM25" si="62">S8-S24</f>
        <v>-891</v>
      </c>
      <c r="T25" s="5">
        <f>B25/12*7</f>
        <v>-831.25</v>
      </c>
      <c r="U25" s="6">
        <f t="shared" si="13"/>
        <v>1.0718796992481203</v>
      </c>
      <c r="V25" s="5">
        <f>V8-V24</f>
        <v>-173</v>
      </c>
      <c r="W25" s="5">
        <f t="shared" si="62"/>
        <v>-1064</v>
      </c>
      <c r="X25" s="6">
        <f t="shared" si="15"/>
        <v>-950</v>
      </c>
      <c r="Y25" s="6">
        <f t="shared" si="30"/>
        <v>1.1200000000000001</v>
      </c>
      <c r="Z25" s="5">
        <f t="shared" si="62"/>
        <v>-181</v>
      </c>
      <c r="AA25" s="5">
        <f t="shared" si="62"/>
        <v>-1245</v>
      </c>
      <c r="AB25" s="5">
        <f t="shared" si="62"/>
        <v>-1068.75</v>
      </c>
      <c r="AC25" s="6">
        <f t="shared" si="19"/>
        <v>1.1649122807017545</v>
      </c>
      <c r="AD25" s="5">
        <f t="shared" si="62"/>
        <v>-178</v>
      </c>
      <c r="AE25" s="5">
        <f t="shared" si="62"/>
        <v>-1423</v>
      </c>
      <c r="AF25" s="5">
        <f t="shared" si="62"/>
        <v>-1187.5</v>
      </c>
      <c r="AG25" s="6">
        <f t="shared" si="22"/>
        <v>1.1983157894736842</v>
      </c>
      <c r="AH25" s="5">
        <f t="shared" si="62"/>
        <v>-168</v>
      </c>
      <c r="AI25" s="5">
        <f t="shared" si="62"/>
        <v>-1591</v>
      </c>
      <c r="AJ25" s="6">
        <f t="shared" si="24"/>
        <v>-1306.25</v>
      </c>
      <c r="AK25" s="6">
        <f t="shared" si="25"/>
        <v>1.2179904306220095</v>
      </c>
      <c r="AL25" s="5">
        <f t="shared" si="62"/>
        <v>-161</v>
      </c>
      <c r="AM25" s="5">
        <f t="shared" si="62"/>
        <v>-1752</v>
      </c>
      <c r="AN25" s="9">
        <f t="shared" si="27"/>
        <v>1.2294736842105263</v>
      </c>
    </row>
    <row r="26" spans="1:40" x14ac:dyDescent="0.3">
      <c r="A26" s="12" t="s">
        <v>92</v>
      </c>
    </row>
    <row r="27" spans="1:40" s="1" customFormat="1" x14ac:dyDescent="0.3">
      <c r="A27" s="2" t="s">
        <v>69</v>
      </c>
      <c r="B27" s="5"/>
      <c r="C27" s="5"/>
      <c r="D27" s="5"/>
      <c r="E27" s="9"/>
      <c r="H27" s="5"/>
      <c r="I27" s="8"/>
      <c r="J27" s="5"/>
      <c r="L27" s="5"/>
      <c r="M27" s="8"/>
      <c r="P27" s="5"/>
      <c r="Q27" s="8"/>
      <c r="T27" s="5"/>
      <c r="U27" s="8"/>
      <c r="X27" s="5"/>
      <c r="Y27" s="8"/>
      <c r="AB27" s="5"/>
      <c r="AC27" s="8"/>
      <c r="AE27" s="5"/>
      <c r="AF27" s="5"/>
      <c r="AG27" s="8"/>
      <c r="AJ27" s="5"/>
      <c r="AK27" s="8"/>
      <c r="AM27" s="5"/>
      <c r="AN27" s="8"/>
    </row>
    <row r="28" spans="1:40" x14ac:dyDescent="0.3">
      <c r="AM28" s="6">
        <f>AM8-AM24</f>
        <v>-1752</v>
      </c>
    </row>
    <row r="29" spans="1:40" x14ac:dyDescent="0.3">
      <c r="A29" s="3"/>
      <c r="B29" s="3"/>
      <c r="C29" s="3"/>
      <c r="D29" s="4"/>
      <c r="E29" s="7"/>
      <c r="F29" s="3"/>
      <c r="G29" s="3"/>
      <c r="H29" s="4"/>
      <c r="I29" s="7"/>
      <c r="J29" s="3"/>
      <c r="K29" s="3"/>
      <c r="L29" s="4"/>
      <c r="M29" s="7"/>
      <c r="N29" s="3"/>
      <c r="O29" s="3"/>
      <c r="P29" s="4"/>
    </row>
    <row r="30" spans="1:40" x14ac:dyDescent="0.3">
      <c r="A30" s="2"/>
      <c r="B30"/>
      <c r="C30"/>
      <c r="F30" s="6"/>
      <c r="G30" s="26"/>
      <c r="J30" s="23"/>
      <c r="N30" s="6"/>
      <c r="P30" s="9"/>
      <c r="W30" s="6"/>
    </row>
    <row r="31" spans="1:40" x14ac:dyDescent="0.3">
      <c r="E31" s="6"/>
      <c r="F31" s="6"/>
      <c r="G31" s="6"/>
      <c r="I31" s="6"/>
      <c r="J31" s="6"/>
      <c r="K31" s="6"/>
      <c r="M31" s="6"/>
      <c r="N31" s="6"/>
      <c r="O31" s="6"/>
      <c r="P31" s="9"/>
      <c r="AD31" s="6"/>
    </row>
    <row r="32" spans="1:40" x14ac:dyDescent="0.3">
      <c r="E32" s="6"/>
      <c r="F32" s="6"/>
      <c r="G32" s="6"/>
      <c r="I32" s="6"/>
      <c r="J32" s="6"/>
      <c r="K32" s="6"/>
      <c r="M32" s="6"/>
      <c r="N32" s="6"/>
      <c r="O32" s="6"/>
      <c r="P32" s="9"/>
      <c r="AD32" s="6"/>
    </row>
    <row r="33" spans="1:40" x14ac:dyDescent="0.3">
      <c r="E33" s="6"/>
      <c r="F33" s="6"/>
      <c r="G33" s="6"/>
      <c r="I33" s="6"/>
      <c r="J33" s="6"/>
      <c r="K33" s="6"/>
      <c r="M33" s="6"/>
      <c r="N33" s="6"/>
      <c r="O33" s="6"/>
      <c r="P33" s="9"/>
    </row>
    <row r="34" spans="1:40" x14ac:dyDescent="0.3">
      <c r="E34" s="6"/>
      <c r="F34" s="6"/>
      <c r="G34" s="6"/>
      <c r="I34" s="6"/>
      <c r="J34" s="6"/>
      <c r="K34" s="6"/>
      <c r="M34" s="6"/>
      <c r="N34" s="6"/>
      <c r="O34" s="6"/>
      <c r="P34" s="9"/>
    </row>
    <row r="35" spans="1:40" s="1" customFormat="1" x14ac:dyDescent="0.3">
      <c r="A35" s="2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9"/>
      <c r="Q35" s="8"/>
      <c r="T35" s="5"/>
      <c r="U35" s="8"/>
      <c r="X35" s="5"/>
      <c r="Y35" s="8"/>
      <c r="AA35"/>
      <c r="AB35" s="5"/>
      <c r="AC35" s="8"/>
      <c r="AE35" s="5"/>
      <c r="AF35" s="5"/>
      <c r="AG35" s="8"/>
      <c r="AJ35" s="5"/>
      <c r="AK35" s="8"/>
      <c r="AM35" s="5"/>
      <c r="AN35" s="8"/>
    </row>
    <row r="36" spans="1:40" s="1" customFormat="1" x14ac:dyDescent="0.3">
      <c r="A36" s="2"/>
      <c r="B36" s="5"/>
      <c r="C36" s="6"/>
      <c r="D36" s="5"/>
      <c r="E36" s="5"/>
      <c r="F36" s="5"/>
      <c r="G36" s="6"/>
      <c r="H36" s="6"/>
      <c r="I36" s="5"/>
      <c r="J36" s="5"/>
      <c r="K36" s="6"/>
      <c r="L36" s="5"/>
      <c r="M36" s="5"/>
      <c r="N36" s="5"/>
      <c r="O36" s="6"/>
      <c r="P36" s="9"/>
      <c r="Q36" s="8"/>
      <c r="T36" s="5"/>
      <c r="U36" s="8"/>
      <c r="X36" s="5"/>
      <c r="Y36" s="8"/>
      <c r="AA36"/>
      <c r="AB36" s="5"/>
      <c r="AC36" s="8"/>
      <c r="AE36" s="5"/>
      <c r="AF36" s="5"/>
      <c r="AG36" s="8"/>
      <c r="AJ36" s="5"/>
      <c r="AK36" s="8"/>
      <c r="AM36" s="5"/>
      <c r="AN36" s="8"/>
    </row>
    <row r="37" spans="1:40" x14ac:dyDescent="0.3">
      <c r="E37" s="6"/>
      <c r="F37" s="6"/>
      <c r="G37" s="6"/>
      <c r="I37" s="6"/>
      <c r="J37" s="6"/>
      <c r="K37" s="6"/>
      <c r="M37" s="6"/>
      <c r="N37" s="6"/>
      <c r="O37" s="6"/>
      <c r="P37" s="9"/>
    </row>
    <row r="38" spans="1:40" x14ac:dyDescent="0.3">
      <c r="E38" s="6"/>
      <c r="F38" s="6"/>
      <c r="G38" s="6"/>
      <c r="I38" s="6"/>
      <c r="J38" s="6"/>
      <c r="K38" s="6"/>
      <c r="M38" s="6"/>
      <c r="N38" s="6"/>
      <c r="O38" s="6"/>
      <c r="P38" s="9"/>
    </row>
    <row r="39" spans="1:40" x14ac:dyDescent="0.3">
      <c r="E39" s="6"/>
      <c r="F39" s="6"/>
      <c r="G39" s="6"/>
      <c r="I39" s="6"/>
      <c r="J39" s="6"/>
      <c r="K39" s="6"/>
      <c r="M39" s="6"/>
      <c r="N39" s="6"/>
      <c r="O39" s="6"/>
      <c r="P39" s="9"/>
    </row>
    <row r="40" spans="1:40" x14ac:dyDescent="0.3">
      <c r="E40" s="6"/>
      <c r="F40" s="6"/>
      <c r="G40" s="6"/>
      <c r="I40" s="6"/>
      <c r="J40" s="6"/>
      <c r="K40" s="6"/>
      <c r="M40" s="6"/>
      <c r="N40" s="6"/>
      <c r="O40" s="6"/>
      <c r="P40" s="9"/>
    </row>
    <row r="41" spans="1:40" x14ac:dyDescent="0.3">
      <c r="E41" s="6"/>
      <c r="F41" s="6"/>
      <c r="G41" s="6"/>
      <c r="I41" s="6"/>
      <c r="J41" s="6"/>
      <c r="K41" s="6"/>
      <c r="M41" s="6"/>
      <c r="N41" s="6"/>
      <c r="O41" s="6"/>
      <c r="P41" s="9"/>
    </row>
    <row r="42" spans="1:40" s="1" customFormat="1" x14ac:dyDescent="0.3">
      <c r="A42" s="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9"/>
      <c r="Q42" s="8"/>
      <c r="T42" s="5"/>
      <c r="U42" s="8"/>
      <c r="X42" s="5"/>
      <c r="Y42" s="8"/>
      <c r="AA42"/>
      <c r="AB42" s="5"/>
      <c r="AC42" s="8"/>
      <c r="AE42" s="5"/>
      <c r="AF42" s="5"/>
      <c r="AG42" s="8"/>
      <c r="AJ42" s="5"/>
      <c r="AK42" s="8"/>
      <c r="AM42" s="5"/>
      <c r="AN42" s="8"/>
    </row>
    <row r="43" spans="1:40" s="1" customFormat="1" x14ac:dyDescent="0.3">
      <c r="A43" s="2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9"/>
      <c r="Q43" s="8"/>
      <c r="T43" s="5"/>
      <c r="U43" s="8"/>
      <c r="X43" s="5"/>
      <c r="Y43" s="8"/>
      <c r="AA43"/>
      <c r="AB43" s="5"/>
      <c r="AC43" s="8"/>
      <c r="AE43" s="5"/>
      <c r="AF43" s="5"/>
      <c r="AG43" s="8"/>
      <c r="AJ43" s="5"/>
      <c r="AK43" s="8"/>
      <c r="AM43" s="5"/>
      <c r="AN43" s="8"/>
    </row>
    <row r="44" spans="1:40" x14ac:dyDescent="0.3">
      <c r="E44" s="6"/>
      <c r="F44" s="6"/>
      <c r="G44" s="6"/>
      <c r="I44" s="6"/>
      <c r="J44" s="6"/>
      <c r="K44" s="6"/>
      <c r="M44" s="6"/>
      <c r="N44" s="6"/>
      <c r="O44" s="6"/>
      <c r="P44" s="9"/>
    </row>
    <row r="45" spans="1:40" x14ac:dyDescent="0.3">
      <c r="A45" s="15"/>
      <c r="E45" s="6"/>
      <c r="F45" s="6"/>
      <c r="G45" s="6"/>
      <c r="I45" s="6"/>
      <c r="J45" s="6"/>
      <c r="K45" s="6"/>
      <c r="M45" s="6"/>
      <c r="N45" s="6"/>
      <c r="O45" s="6"/>
      <c r="P45" s="9"/>
    </row>
    <row r="46" spans="1:40" x14ac:dyDescent="0.3">
      <c r="E46" s="6"/>
      <c r="F46" s="6"/>
      <c r="G46" s="6"/>
      <c r="I46" s="6"/>
      <c r="J46" s="6"/>
      <c r="K46" s="6"/>
      <c r="M46" s="6"/>
      <c r="N46" s="6"/>
      <c r="O46" s="6"/>
      <c r="P46" s="9"/>
    </row>
    <row r="47" spans="1:40" x14ac:dyDescent="0.3">
      <c r="A47" s="2"/>
      <c r="B47" s="5"/>
      <c r="C47" s="5"/>
      <c r="D47" s="5"/>
      <c r="E47" s="5"/>
      <c r="F47" s="5"/>
      <c r="G47" s="6"/>
      <c r="H47" s="5"/>
      <c r="I47" s="5"/>
      <c r="J47" s="5"/>
      <c r="K47" s="6"/>
      <c r="L47" s="5"/>
      <c r="M47" s="5"/>
      <c r="N47" s="5"/>
      <c r="O47" s="6"/>
      <c r="P47" s="9"/>
    </row>
    <row r="48" spans="1:40" s="1" customFormat="1" x14ac:dyDescent="0.3">
      <c r="A48" s="12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9"/>
      <c r="Q48" s="8"/>
      <c r="T48" s="5"/>
      <c r="U48" s="8"/>
      <c r="X48" s="5"/>
      <c r="Y48" s="8"/>
      <c r="AB48" s="5"/>
      <c r="AC48" s="8"/>
      <c r="AE48" s="5"/>
      <c r="AF48" s="5"/>
      <c r="AG48" s="8"/>
      <c r="AJ48" s="5"/>
      <c r="AK48" s="8"/>
      <c r="AM48" s="5"/>
      <c r="AN48" s="8"/>
    </row>
    <row r="49" spans="1:40" x14ac:dyDescent="0.3">
      <c r="E49" s="6"/>
      <c r="F49" s="6"/>
      <c r="G49" s="6"/>
      <c r="I49" s="6"/>
      <c r="J49" s="6"/>
      <c r="K49" s="6"/>
      <c r="M49" s="6"/>
      <c r="N49" s="6"/>
      <c r="O49" s="6"/>
      <c r="P49" s="9"/>
    </row>
    <row r="50" spans="1:40" x14ac:dyDescent="0.3">
      <c r="E50" s="6"/>
      <c r="F50" s="6"/>
      <c r="G50" s="6"/>
      <c r="I50" s="6"/>
      <c r="J50" s="6"/>
      <c r="K50" s="6"/>
      <c r="M50" s="6"/>
      <c r="N50" s="6"/>
      <c r="O50" s="6"/>
      <c r="P50" s="9"/>
    </row>
    <row r="51" spans="1:40" x14ac:dyDescent="0.3">
      <c r="A51" s="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9"/>
    </row>
    <row r="52" spans="1:40" s="1" customFormat="1" x14ac:dyDescent="0.3">
      <c r="A52" s="2"/>
      <c r="B52" s="5"/>
      <c r="C52" s="5"/>
      <c r="D52" s="5"/>
      <c r="E52" s="8"/>
      <c r="H52" s="5"/>
      <c r="I52" s="8"/>
      <c r="L52" s="5"/>
      <c r="M52" s="8"/>
      <c r="P52" s="5"/>
      <c r="Q52" s="8"/>
      <c r="T52" s="5"/>
      <c r="U52" s="8"/>
      <c r="X52" s="5"/>
      <c r="Y52" s="8"/>
      <c r="AB52" s="5"/>
      <c r="AC52" s="8"/>
      <c r="AE52" s="5"/>
      <c r="AF52" s="5"/>
      <c r="AG52" s="8"/>
      <c r="AJ52" s="5"/>
      <c r="AK52" s="8"/>
      <c r="AM52" s="5"/>
      <c r="AN52" s="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3"/>
  <sheetViews>
    <sheetView zoomScale="60" zoomScaleNormal="60" workbookViewId="0">
      <selection activeCell="A35" sqref="A35:XFD35"/>
    </sheetView>
  </sheetViews>
  <sheetFormatPr defaultRowHeight="14.4" x14ac:dyDescent="0.3"/>
  <cols>
    <col min="1" max="1" width="36.33203125" style="12" customWidth="1"/>
    <col min="2" max="2" width="12.6640625" customWidth="1"/>
    <col min="3" max="3" width="8.6640625" customWidth="1"/>
    <col min="4" max="4" width="8.88671875" style="6"/>
    <col min="5" max="5" width="9.44140625" style="9" customWidth="1"/>
    <col min="8" max="8" width="11" style="6" customWidth="1"/>
    <col min="9" max="9" width="10.44140625" style="9" customWidth="1"/>
    <col min="12" max="12" width="8.5546875" style="6" customWidth="1"/>
    <col min="13" max="13" width="8.88671875" style="9"/>
    <col min="16" max="16" width="11.88671875" style="6" customWidth="1"/>
    <col min="17" max="17" width="8.88671875" style="9" customWidth="1"/>
    <col min="18" max="19" width="8.88671875" customWidth="1"/>
    <col min="20" max="20" width="10.44140625" style="6" customWidth="1"/>
    <col min="21" max="21" width="8.88671875" style="9" customWidth="1"/>
    <col min="24" max="24" width="8.88671875" style="6"/>
    <col min="25" max="25" width="8.88671875" style="9"/>
    <col min="28" max="28" width="10.77734375" style="6" customWidth="1"/>
    <col min="29" max="29" width="12.5546875" style="9" customWidth="1"/>
    <col min="32" max="32" width="9.77734375" style="6" customWidth="1"/>
    <col min="33" max="33" width="12.5546875" style="9" bestFit="1" customWidth="1"/>
    <col min="36" max="36" width="11.88671875" style="6" customWidth="1"/>
    <col min="37" max="37" width="8.88671875" style="9"/>
    <col min="39" max="39" width="10.5546875" style="6" customWidth="1"/>
    <col min="40" max="40" width="11.33203125" style="9" customWidth="1"/>
  </cols>
  <sheetData>
    <row r="1" spans="1:40" ht="16.8" customHeight="1" x14ac:dyDescent="0.35">
      <c r="A1" s="11"/>
      <c r="B1" s="19"/>
      <c r="C1" s="19"/>
      <c r="D1" s="19"/>
      <c r="E1" s="19"/>
      <c r="F1" s="19"/>
      <c r="G1" s="19"/>
      <c r="H1" s="16"/>
      <c r="I1" s="17"/>
      <c r="J1" s="19"/>
      <c r="K1" s="19"/>
      <c r="L1" s="16"/>
      <c r="M1" s="17"/>
      <c r="N1" s="19"/>
      <c r="O1" s="19"/>
      <c r="P1" s="16"/>
      <c r="Q1" s="17"/>
      <c r="R1" s="19"/>
      <c r="S1" s="19"/>
      <c r="T1" s="16"/>
      <c r="U1" s="17"/>
      <c r="V1" s="19"/>
      <c r="W1" s="19"/>
      <c r="X1" s="16"/>
      <c r="Y1" s="17"/>
      <c r="Z1" s="19"/>
      <c r="AA1" s="19"/>
      <c r="AB1" s="16"/>
      <c r="AC1" s="17"/>
      <c r="AD1" s="19"/>
      <c r="AE1" s="19"/>
      <c r="AF1" s="16"/>
      <c r="AG1" s="17"/>
      <c r="AH1" s="19"/>
      <c r="AI1" s="19"/>
      <c r="AJ1" s="16"/>
      <c r="AK1" s="17"/>
      <c r="AL1" s="19"/>
      <c r="AM1" s="16"/>
      <c r="AN1" s="17"/>
    </row>
    <row r="2" spans="1:40" s="3" customFormat="1" ht="37.799999999999997" customHeight="1" x14ac:dyDescent="0.3">
      <c r="A2" s="3" t="s">
        <v>1</v>
      </c>
      <c r="B2" s="3" t="s">
        <v>5</v>
      </c>
      <c r="C2" s="3" t="s">
        <v>3</v>
      </c>
      <c r="D2" s="4" t="s">
        <v>2</v>
      </c>
      <c r="E2" s="7" t="s">
        <v>10</v>
      </c>
      <c r="F2" s="3" t="s">
        <v>4</v>
      </c>
      <c r="G2" s="3" t="s">
        <v>6</v>
      </c>
      <c r="H2" s="4" t="s">
        <v>94</v>
      </c>
      <c r="I2" s="7" t="s">
        <v>9</v>
      </c>
      <c r="J2" s="3" t="s">
        <v>7</v>
      </c>
      <c r="K2" s="3" t="s">
        <v>8</v>
      </c>
      <c r="L2" s="4" t="s">
        <v>95</v>
      </c>
      <c r="M2" s="7" t="s">
        <v>11</v>
      </c>
      <c r="N2" s="3" t="s">
        <v>12</v>
      </c>
      <c r="O2" s="3" t="s">
        <v>13</v>
      </c>
      <c r="P2" s="4" t="s">
        <v>14</v>
      </c>
      <c r="Q2" s="7" t="s">
        <v>15</v>
      </c>
      <c r="R2" s="3" t="s">
        <v>16</v>
      </c>
      <c r="S2" s="3" t="s">
        <v>17</v>
      </c>
      <c r="T2" s="4" t="s">
        <v>94</v>
      </c>
      <c r="U2" s="7" t="s">
        <v>18</v>
      </c>
      <c r="V2" s="3" t="s">
        <v>19</v>
      </c>
      <c r="W2" s="3" t="s">
        <v>22</v>
      </c>
      <c r="X2" s="4" t="s">
        <v>94</v>
      </c>
      <c r="Y2" s="7" t="s">
        <v>20</v>
      </c>
      <c r="Z2" s="3" t="s">
        <v>21</v>
      </c>
      <c r="AA2" s="3" t="s">
        <v>23</v>
      </c>
      <c r="AB2" s="4" t="s">
        <v>24</v>
      </c>
      <c r="AC2" s="7" t="s">
        <v>25</v>
      </c>
      <c r="AD2" s="3" t="s">
        <v>26</v>
      </c>
      <c r="AE2" s="3" t="s">
        <v>27</v>
      </c>
      <c r="AF2" s="4" t="s">
        <v>98</v>
      </c>
      <c r="AG2" s="7" t="s">
        <v>28</v>
      </c>
      <c r="AH2" s="3" t="s">
        <v>29</v>
      </c>
      <c r="AI2" s="3" t="s">
        <v>30</v>
      </c>
      <c r="AJ2" s="4" t="s">
        <v>97</v>
      </c>
      <c r="AK2" s="7" t="s">
        <v>31</v>
      </c>
      <c r="AL2" s="3" t="s">
        <v>32</v>
      </c>
      <c r="AM2" s="4" t="s">
        <v>33</v>
      </c>
      <c r="AN2" s="7" t="s">
        <v>34</v>
      </c>
    </row>
    <row r="3" spans="1:40" s="1" customFormat="1" x14ac:dyDescent="0.3">
      <c r="A3" s="2" t="s">
        <v>45</v>
      </c>
      <c r="D3" s="5"/>
      <c r="E3" s="8"/>
      <c r="H3" s="5"/>
      <c r="I3" s="8"/>
      <c r="L3" s="5"/>
      <c r="M3" s="8"/>
      <c r="P3" s="5"/>
      <c r="Q3" s="8"/>
      <c r="T3" s="5"/>
      <c r="U3" s="8"/>
      <c r="X3" s="5"/>
      <c r="Y3" s="8"/>
      <c r="AB3" s="5"/>
      <c r="AC3" s="8"/>
      <c r="AF3" s="5"/>
      <c r="AG3" s="8"/>
      <c r="AJ3" s="5"/>
      <c r="AK3" s="8"/>
      <c r="AM3" s="5"/>
      <c r="AN3" s="8"/>
    </row>
    <row r="4" spans="1:40" x14ac:dyDescent="0.3">
      <c r="A4" s="12" t="s">
        <v>37</v>
      </c>
      <c r="B4">
        <f>'"A" tevékenység'!B4+'"B" tevékenység'!B4+'"C" tevékenység '!B4</f>
        <v>6600</v>
      </c>
      <c r="C4">
        <f>'"A" tevékenység'!C4+'"B" tevékenység'!C4+'"C" tevékenység '!C4</f>
        <v>1500</v>
      </c>
      <c r="D4" s="6">
        <f>B4/4</f>
        <v>1650</v>
      </c>
      <c r="E4" s="9">
        <f>C4/D4</f>
        <v>0.90909090909090906</v>
      </c>
      <c r="F4" s="6">
        <f>'"A" tevékenység'!F4+'"B" tevékenység'!F4+'"C" tevékenység '!F4</f>
        <v>225</v>
      </c>
      <c r="G4" s="6">
        <f>'"A" tevékenység'!G4+'"B" tevékenység'!G4+'"C" tevékenység '!G4</f>
        <v>1725</v>
      </c>
      <c r="H4" s="6">
        <f>B4*4/12</f>
        <v>2200</v>
      </c>
      <c r="I4" s="9">
        <f>G4/H4</f>
        <v>0.78409090909090906</v>
      </c>
      <c r="J4" s="23">
        <f>'"A" tevékenység'!J4+'"B" tevékenység'!J4+'"C" tevékenység '!J4</f>
        <v>300</v>
      </c>
      <c r="K4" s="23">
        <f>'"A" tevékenység'!K4+'"B" tevékenység'!K4+'"C" tevékenység '!K4</f>
        <v>2025</v>
      </c>
      <c r="L4" s="6">
        <f>B4/12*5</f>
        <v>2750</v>
      </c>
      <c r="M4" s="9">
        <f>K4/L4</f>
        <v>0.73636363636363633</v>
      </c>
      <c r="N4" s="6">
        <f>'"A" tevékenység'!N4+'"B" tevékenység'!N4+'"C" tevékenység '!N4</f>
        <v>360</v>
      </c>
      <c r="O4" s="6">
        <f>'"A" tevékenység'!O4+'"B" tevékenység'!O4+'"C" tevékenység '!O4</f>
        <v>2385</v>
      </c>
      <c r="P4" s="6">
        <f>B4/2</f>
        <v>3300</v>
      </c>
      <c r="Q4" s="9">
        <f>O4/P4</f>
        <v>0.72272727272727277</v>
      </c>
      <c r="R4" s="6">
        <f>'"A" tevékenység'!R4+'"B" tevékenység'!R4+'"C" tevékenység '!R4</f>
        <v>270</v>
      </c>
      <c r="S4">
        <f>O4+R4</f>
        <v>2655</v>
      </c>
      <c r="T4" s="6">
        <f>B4/12*7</f>
        <v>3850</v>
      </c>
      <c r="U4" s="9">
        <f>S4/T4</f>
        <v>0.68961038961038956</v>
      </c>
      <c r="V4" s="6">
        <f>'"A" tevékenység'!V4+'"B" tevékenység'!V4+'"C" tevékenység '!V4</f>
        <v>315</v>
      </c>
      <c r="W4">
        <f>S4+V4</f>
        <v>2970</v>
      </c>
      <c r="X4" s="6">
        <f>B4/12*8</f>
        <v>4400</v>
      </c>
      <c r="Y4" s="9">
        <f>W4/X4</f>
        <v>0.67500000000000004</v>
      </c>
      <c r="Z4" s="6">
        <f>'"A" tevékenység'!Z4+'"B" tevékenység'!Z4+'"C" tevékenység '!V4</f>
        <v>345</v>
      </c>
      <c r="AA4">
        <f>W4+Z4</f>
        <v>3315</v>
      </c>
      <c r="AB4" s="6">
        <f>B4/12*9</f>
        <v>4950</v>
      </c>
      <c r="AC4" s="9">
        <f>AA4/AB4</f>
        <v>0.66969696969696968</v>
      </c>
      <c r="AD4" s="6">
        <f>'"A" tevékenység'!AD4+'"B" tevékenység'!AD4+'"C" tevékenység '!AD4</f>
        <v>555</v>
      </c>
      <c r="AE4">
        <f>AA4+AD4</f>
        <v>3870</v>
      </c>
      <c r="AF4" s="6">
        <f>B4/12*10</f>
        <v>5500</v>
      </c>
      <c r="AG4" s="9">
        <f>AE4/AF4</f>
        <v>0.70363636363636362</v>
      </c>
      <c r="AH4" s="6">
        <f>'"A" tevékenység'!AH4+'"B" tevékenység'!AH4+'"C" tevékenység '!AH4</f>
        <v>525</v>
      </c>
      <c r="AI4">
        <f>AE4+AH4</f>
        <v>4395</v>
      </c>
      <c r="AJ4" s="6">
        <f>B4/12*11</f>
        <v>6050</v>
      </c>
      <c r="AK4" s="9">
        <f>AI4/AJ4</f>
        <v>0.72644628099173558</v>
      </c>
      <c r="AL4" s="6">
        <f>'"A" tevékenység'!AL4+'"B" tevékenység'!AL4+'"C" tevékenység '!AL4</f>
        <v>540</v>
      </c>
      <c r="AM4" s="6">
        <f>AI4+AL4</f>
        <v>4935</v>
      </c>
      <c r="AN4" s="9">
        <f>AM4/B4</f>
        <v>0.74772727272727268</v>
      </c>
    </row>
    <row r="5" spans="1:40" x14ac:dyDescent="0.3">
      <c r="A5" s="12" t="s">
        <v>38</v>
      </c>
      <c r="B5">
        <f>'"A" tevékenység'!B5+'"B" tevékenység'!B5+'"C" tevékenység '!B5</f>
        <v>3150</v>
      </c>
      <c r="C5">
        <f>'"A" tevékenység'!C5+'"B" tevékenység'!C5+'"C" tevékenység '!C5</f>
        <v>1800</v>
      </c>
      <c r="D5" s="6">
        <f t="shared" ref="D5:D7" si="0">B5/4</f>
        <v>787.5</v>
      </c>
      <c r="E5" s="9">
        <f t="shared" ref="E5:E25" si="1">C5/D5</f>
        <v>2.2857142857142856</v>
      </c>
      <c r="F5" s="6">
        <f>'"A" tevékenység'!F5+'"B" tevékenység'!F5+'"C" tevékenység '!F5</f>
        <v>75</v>
      </c>
      <c r="G5" s="6">
        <f>'"A" tevékenység'!G5+'"B" tevékenység'!G5+'"C" tevékenység '!G5</f>
        <v>1875</v>
      </c>
      <c r="H5" s="6">
        <f t="shared" ref="H5:H25" si="2">B5*4/12</f>
        <v>1050</v>
      </c>
      <c r="I5" s="9">
        <f t="shared" ref="I5:I25" si="3">G5/H5</f>
        <v>1.7857142857142858</v>
      </c>
      <c r="J5" s="23">
        <f>'"A" tevékenység'!J5+'"B" tevékenység'!J5+'"C" tevékenység '!J5</f>
        <v>285</v>
      </c>
      <c r="K5" s="23">
        <f>'"A" tevékenység'!K5+'"B" tevékenység'!K5+'"C" tevékenység '!K5</f>
        <v>2160</v>
      </c>
      <c r="L5" s="6">
        <f t="shared" ref="L5:L25" si="4">B5/12*5</f>
        <v>1312.5</v>
      </c>
      <c r="M5" s="9">
        <f t="shared" ref="M5:M25" si="5">K5/L5</f>
        <v>1.6457142857142857</v>
      </c>
      <c r="N5" s="6">
        <f>'"A" tevékenység'!N5+'"B" tevékenység'!N5+'"C" tevékenység '!N5</f>
        <v>750</v>
      </c>
      <c r="O5" s="6">
        <f>'"A" tevékenység'!O5+'"B" tevékenység'!O5+'"C" tevékenység '!O5</f>
        <v>2910</v>
      </c>
      <c r="P5" s="6">
        <f t="shared" ref="P5:P25" si="6">B5/2</f>
        <v>1575</v>
      </c>
      <c r="Q5" s="9">
        <f t="shared" ref="Q5:Q25" si="7">O5/P5</f>
        <v>1.8476190476190477</v>
      </c>
      <c r="R5" s="6">
        <f>'"A" tevékenység'!R5+'"B" tevékenység'!R5+'"C" tevékenység '!R5</f>
        <v>0</v>
      </c>
      <c r="S5">
        <f t="shared" ref="S5:S7" si="8">O5+R5</f>
        <v>2910</v>
      </c>
      <c r="T5" s="6">
        <f t="shared" ref="T5:T7" si="9">B5/12*7</f>
        <v>1837.5</v>
      </c>
      <c r="U5" s="9">
        <f t="shared" ref="U5:U25" si="10">S5/T5</f>
        <v>1.583673469387755</v>
      </c>
      <c r="V5" s="6">
        <f>'"A" tevékenység'!V5+'"B" tevékenység'!V5+'"C" tevékenység '!V5</f>
        <v>30</v>
      </c>
      <c r="W5">
        <f t="shared" ref="W5:W7" si="11">S5+V5</f>
        <v>2940</v>
      </c>
      <c r="X5" s="6">
        <f t="shared" ref="X5:X25" si="12">B5/12*8</f>
        <v>2100</v>
      </c>
      <c r="Y5" s="9">
        <f t="shared" ref="Y5:Y7" si="13">W5/X5</f>
        <v>1.4</v>
      </c>
      <c r="Z5" s="6">
        <f>'"A" tevékenység'!Z5+'"B" tevékenység'!Z5+'"C" tevékenység '!V5</f>
        <v>32</v>
      </c>
      <c r="AA5">
        <f t="shared" ref="AA5:AA7" si="14">W5+Z5</f>
        <v>2972</v>
      </c>
      <c r="AB5" s="6">
        <f t="shared" ref="AB5:AB7" si="15">B5/12*9</f>
        <v>2362.5</v>
      </c>
      <c r="AC5" s="9">
        <f t="shared" ref="AC5:AC25" si="16">AA5/AB5</f>
        <v>1.257989417989418</v>
      </c>
      <c r="AD5" s="6">
        <f>'"A" tevékenység'!AD5+'"B" tevékenység'!AD5+'"C" tevékenység '!AD5</f>
        <v>0</v>
      </c>
      <c r="AE5">
        <f t="shared" ref="AE5:AE7" si="17">AA5+AD5</f>
        <v>2972</v>
      </c>
      <c r="AF5" s="6">
        <f t="shared" ref="AF5:AF7" si="18">B5/12*10</f>
        <v>2625</v>
      </c>
      <c r="AG5" s="9">
        <f t="shared" ref="AG5:AG25" si="19">AE5/AF5</f>
        <v>1.1321904761904762</v>
      </c>
      <c r="AH5" s="6">
        <f>'"A" tevékenység'!AH5+'"B" tevékenység'!AH5+'"C" tevékenység '!AH5</f>
        <v>45</v>
      </c>
      <c r="AI5">
        <f t="shared" ref="AI5:AI7" si="20">AE5+AH5</f>
        <v>3017</v>
      </c>
      <c r="AJ5" s="6">
        <f t="shared" ref="AJ5:AJ25" si="21">B5/12*11</f>
        <v>2887.5</v>
      </c>
      <c r="AK5" s="9">
        <f t="shared" ref="AK5:AK25" si="22">AI5/AJ5</f>
        <v>1.0448484848484849</v>
      </c>
      <c r="AL5" s="6">
        <f>'"A" tevékenység'!AL5+'"B" tevékenység'!AL5+'"C" tevékenység '!AL5</f>
        <v>0</v>
      </c>
      <c r="AM5" s="6">
        <f t="shared" ref="AM5:AM7" si="23">AI5+AL5</f>
        <v>3017</v>
      </c>
      <c r="AN5" s="9">
        <f t="shared" ref="AN5:AN25" si="24">AM5/B5</f>
        <v>0.95777777777777773</v>
      </c>
    </row>
    <row r="6" spans="1:40" x14ac:dyDescent="0.3">
      <c r="A6" s="12" t="s">
        <v>56</v>
      </c>
      <c r="B6">
        <f>'"A" tevékenység'!B6+'"B" tevékenység'!B6+'"C" tevékenység '!B6</f>
        <v>600</v>
      </c>
      <c r="C6">
        <f>'"A" tevékenység'!C6+'"B" tevékenység'!C6+'"C" tevékenység '!C6</f>
        <v>60</v>
      </c>
      <c r="D6" s="6">
        <f t="shared" si="0"/>
        <v>150</v>
      </c>
      <c r="E6" s="9">
        <f t="shared" si="1"/>
        <v>0.4</v>
      </c>
      <c r="F6" s="6">
        <f>'"A" tevékenység'!F6+'"B" tevékenység'!F6+'"C" tevékenység '!F6</f>
        <v>30</v>
      </c>
      <c r="G6" s="6">
        <f>'"A" tevékenység'!G6+'"B" tevékenység'!G6+'"C" tevékenység '!G6</f>
        <v>90</v>
      </c>
      <c r="H6" s="6">
        <f t="shared" si="2"/>
        <v>200</v>
      </c>
      <c r="I6" s="9">
        <f t="shared" si="3"/>
        <v>0.45</v>
      </c>
      <c r="J6" s="23">
        <f>'"A" tevékenység'!J6+'"B" tevékenység'!J6+'"C" tevékenység '!J6</f>
        <v>180</v>
      </c>
      <c r="K6" s="23">
        <f>'"A" tevékenység'!K6+'"B" tevékenység'!K6+'"C" tevékenység '!K6</f>
        <v>270</v>
      </c>
      <c r="L6" s="6">
        <f t="shared" si="4"/>
        <v>250</v>
      </c>
      <c r="M6" s="9">
        <f t="shared" si="5"/>
        <v>1.08</v>
      </c>
      <c r="N6" s="6">
        <f>'"A" tevékenység'!N6+'"B" tevékenység'!N6+'"C" tevékenység '!N6</f>
        <v>0</v>
      </c>
      <c r="O6" s="6">
        <f>'"A" tevékenység'!O6+'"B" tevékenység'!O6+'"C" tevékenység '!O6</f>
        <v>270</v>
      </c>
      <c r="P6" s="6">
        <f t="shared" si="6"/>
        <v>300</v>
      </c>
      <c r="Q6" s="9">
        <f t="shared" si="7"/>
        <v>0.9</v>
      </c>
      <c r="R6" s="6">
        <f>'"A" tevékenység'!R6+'"B" tevékenység'!R6+'"C" tevékenység '!R6</f>
        <v>225</v>
      </c>
      <c r="S6">
        <f t="shared" si="8"/>
        <v>495</v>
      </c>
      <c r="T6" s="6">
        <f t="shared" si="9"/>
        <v>350</v>
      </c>
      <c r="U6" s="9">
        <f t="shared" si="10"/>
        <v>1.4142857142857144</v>
      </c>
      <c r="V6" s="6">
        <f>'"A" tevékenység'!V6+'"B" tevékenység'!V6+'"C" tevékenység '!V6</f>
        <v>0</v>
      </c>
      <c r="W6">
        <f t="shared" si="11"/>
        <v>495</v>
      </c>
      <c r="X6" s="6">
        <f t="shared" si="12"/>
        <v>400</v>
      </c>
      <c r="Y6" s="9">
        <f t="shared" si="13"/>
        <v>1.2375</v>
      </c>
      <c r="Z6" s="6">
        <f>'"A" tevékenység'!Z6+'"B" tevékenység'!Z6+'"C" tevékenység '!V6</f>
        <v>0</v>
      </c>
      <c r="AA6">
        <f t="shared" si="14"/>
        <v>495</v>
      </c>
      <c r="AB6" s="6">
        <f t="shared" si="15"/>
        <v>450</v>
      </c>
      <c r="AC6" s="9">
        <f t="shared" si="16"/>
        <v>1.1000000000000001</v>
      </c>
      <c r="AD6" s="6">
        <f>'"A" tevékenység'!AD6+'"B" tevékenység'!AD6+'"C" tevékenység '!AD6</f>
        <v>0</v>
      </c>
      <c r="AE6">
        <f t="shared" si="17"/>
        <v>495</v>
      </c>
      <c r="AF6" s="6">
        <f t="shared" si="18"/>
        <v>500</v>
      </c>
      <c r="AG6" s="9">
        <f t="shared" si="19"/>
        <v>0.99</v>
      </c>
      <c r="AH6" s="6">
        <f>'"A" tevékenység'!AH6+'"B" tevékenység'!AH6+'"C" tevékenység '!AH6</f>
        <v>0</v>
      </c>
      <c r="AI6">
        <f t="shared" si="20"/>
        <v>495</v>
      </c>
      <c r="AJ6" s="6">
        <f t="shared" si="21"/>
        <v>550</v>
      </c>
      <c r="AK6" s="9">
        <f t="shared" si="22"/>
        <v>0.9</v>
      </c>
      <c r="AL6" s="6">
        <f>'"A" tevékenység'!AL6+'"B" tevékenység'!AL6+'"C" tevékenység '!AL6</f>
        <v>0</v>
      </c>
      <c r="AM6" s="6">
        <f t="shared" si="23"/>
        <v>495</v>
      </c>
      <c r="AN6" s="9">
        <f t="shared" si="24"/>
        <v>0.82499999999999996</v>
      </c>
    </row>
    <row r="7" spans="1:40" x14ac:dyDescent="0.3">
      <c r="A7" s="12" t="s">
        <v>39</v>
      </c>
      <c r="B7">
        <f>'"A" tevékenység'!B7+'"B" tevékenység'!B7+'"C" tevékenység '!B7</f>
        <v>390</v>
      </c>
      <c r="C7">
        <f>'"A" tevékenység'!C7+'"B" tevékenység'!C7+'"C" tevékenység '!C7</f>
        <v>30</v>
      </c>
      <c r="D7" s="6">
        <f t="shared" si="0"/>
        <v>97.5</v>
      </c>
      <c r="E7" s="9">
        <f t="shared" si="1"/>
        <v>0.30769230769230771</v>
      </c>
      <c r="F7" s="6">
        <f>'"A" tevékenység'!F7+'"B" tevékenység'!F7+'"C" tevékenység '!F7</f>
        <v>12</v>
      </c>
      <c r="G7" s="6">
        <f>'"A" tevékenység'!G7+'"B" tevékenység'!G7+'"C" tevékenység '!G7</f>
        <v>42</v>
      </c>
      <c r="H7" s="6">
        <f t="shared" si="2"/>
        <v>130</v>
      </c>
      <c r="I7" s="9">
        <f t="shared" si="3"/>
        <v>0.32307692307692309</v>
      </c>
      <c r="J7" s="23">
        <f>'"A" tevékenység'!J7+'"B" tevékenység'!J7+'"C" tevékenység '!J7</f>
        <v>60</v>
      </c>
      <c r="K7" s="23">
        <f>'"A" tevékenység'!K7+'"B" tevékenység'!K7+'"C" tevékenység '!K7</f>
        <v>102</v>
      </c>
      <c r="L7" s="6">
        <f t="shared" si="4"/>
        <v>162.5</v>
      </c>
      <c r="M7" s="9">
        <f t="shared" si="5"/>
        <v>0.62769230769230766</v>
      </c>
      <c r="N7" s="6">
        <f>'"A" tevékenység'!N7+'"B" tevékenység'!N7+'"C" tevékenység '!N7</f>
        <v>45</v>
      </c>
      <c r="O7" s="6">
        <f>'"A" tevékenység'!O7+'"B" tevékenység'!O7+'"C" tevékenység '!O7</f>
        <v>147</v>
      </c>
      <c r="P7" s="6">
        <f t="shared" si="6"/>
        <v>195</v>
      </c>
      <c r="Q7" s="9">
        <f t="shared" si="7"/>
        <v>0.75384615384615383</v>
      </c>
      <c r="R7" s="6">
        <f>'"A" tevékenység'!R7+'"B" tevékenység'!R7+'"C" tevékenység '!R7</f>
        <v>54</v>
      </c>
      <c r="S7">
        <f t="shared" si="8"/>
        <v>201</v>
      </c>
      <c r="T7" s="6">
        <f t="shared" si="9"/>
        <v>227.5</v>
      </c>
      <c r="U7" s="9">
        <f t="shared" si="10"/>
        <v>0.88351648351648349</v>
      </c>
      <c r="V7" s="6">
        <f>'"A" tevékenység'!V7+'"B" tevékenység'!V7+'"C" tevékenység '!V7</f>
        <v>15</v>
      </c>
      <c r="W7">
        <f t="shared" si="11"/>
        <v>216</v>
      </c>
      <c r="X7" s="6">
        <f t="shared" si="12"/>
        <v>260</v>
      </c>
      <c r="Y7" s="9">
        <f t="shared" si="13"/>
        <v>0.83076923076923082</v>
      </c>
      <c r="Z7" s="6">
        <f>'"A" tevékenység'!Z7+'"B" tevékenység'!Z7+'"C" tevékenység '!V7</f>
        <v>15</v>
      </c>
      <c r="AA7">
        <f t="shared" si="14"/>
        <v>231</v>
      </c>
      <c r="AB7" s="6">
        <f t="shared" si="15"/>
        <v>292.5</v>
      </c>
      <c r="AC7" s="9">
        <f t="shared" si="16"/>
        <v>0.78974358974358971</v>
      </c>
      <c r="AD7" s="6">
        <f>'"A" tevékenység'!AD7+'"B" tevékenység'!AD7+'"C" tevékenység '!AD7</f>
        <v>24</v>
      </c>
      <c r="AE7">
        <f t="shared" si="17"/>
        <v>255</v>
      </c>
      <c r="AF7" s="6">
        <f t="shared" si="18"/>
        <v>325</v>
      </c>
      <c r="AG7" s="9">
        <f t="shared" si="19"/>
        <v>0.7846153846153846</v>
      </c>
      <c r="AH7" s="6">
        <f>'"A" tevékenység'!AH7+'"B" tevékenység'!AH7+'"C" tevékenység '!AH7</f>
        <v>30</v>
      </c>
      <c r="AI7">
        <f t="shared" si="20"/>
        <v>285</v>
      </c>
      <c r="AJ7" s="6">
        <f t="shared" si="21"/>
        <v>357.5</v>
      </c>
      <c r="AK7" s="9">
        <f t="shared" si="22"/>
        <v>0.79720279720279719</v>
      </c>
      <c r="AL7" s="6">
        <f>'"A" tevékenység'!AL7+'"B" tevékenység'!AL7+'"C" tevékenység '!AL7</f>
        <v>33</v>
      </c>
      <c r="AM7" s="6">
        <f t="shared" si="23"/>
        <v>318</v>
      </c>
      <c r="AN7" s="9">
        <f t="shared" si="24"/>
        <v>0.81538461538461537</v>
      </c>
    </row>
    <row r="8" spans="1:40" s="1" customFormat="1" x14ac:dyDescent="0.3">
      <c r="A8" s="2" t="s">
        <v>40</v>
      </c>
      <c r="B8">
        <f>'"A" tevékenység'!B8+'"B" tevékenység'!B8+'"C" tevékenység '!B8</f>
        <v>10740</v>
      </c>
      <c r="C8">
        <f>'"A" tevékenység'!C8+'"B" tevékenység'!C8+'"C" tevékenység '!C8</f>
        <v>3390</v>
      </c>
      <c r="D8" s="5">
        <f t="shared" ref="D8" si="25">SUM(D4:D7)</f>
        <v>2685</v>
      </c>
      <c r="E8" s="9">
        <f t="shared" si="1"/>
        <v>1.2625698324022345</v>
      </c>
      <c r="F8" s="6">
        <f>'"A" tevékenység'!F8+'"B" tevékenység'!F8+'"C" tevékenység '!F8</f>
        <v>342</v>
      </c>
      <c r="G8" s="6">
        <f>'"A" tevékenység'!G8+'"B" tevékenység'!G8+'"C" tevékenység '!G8</f>
        <v>3732</v>
      </c>
      <c r="H8" s="6">
        <f t="shared" si="2"/>
        <v>3580</v>
      </c>
      <c r="I8" s="9">
        <f t="shared" si="3"/>
        <v>1.0424581005586593</v>
      </c>
      <c r="J8" s="23">
        <f>'"A" tevékenység'!J8+'"B" tevékenység'!J8+'"C" tevékenység '!J8</f>
        <v>825</v>
      </c>
      <c r="K8" s="23">
        <f>'"A" tevékenység'!K8+'"B" tevékenység'!K8+'"C" tevékenység '!K8</f>
        <v>4557</v>
      </c>
      <c r="L8" s="6">
        <f t="shared" si="4"/>
        <v>4475</v>
      </c>
      <c r="M8" s="9">
        <f t="shared" si="5"/>
        <v>1.0183240223463688</v>
      </c>
      <c r="N8" s="6">
        <f>'"A" tevékenység'!N8+'"B" tevékenység'!N8+'"C" tevékenység '!N8</f>
        <v>1155</v>
      </c>
      <c r="O8" s="6">
        <f>'"A" tevékenység'!O8+'"B" tevékenység'!O8+'"C" tevékenység '!O8</f>
        <v>5712</v>
      </c>
      <c r="P8" s="6">
        <f t="shared" si="6"/>
        <v>5370</v>
      </c>
      <c r="Q8" s="9">
        <f t="shared" si="7"/>
        <v>1.0636871508379888</v>
      </c>
      <c r="R8" s="6">
        <f>'"A" tevékenység'!R8+'"B" tevékenység'!R8+'"C" tevékenység '!R8</f>
        <v>549</v>
      </c>
      <c r="S8" s="1">
        <f t="shared" ref="S8:AM14" si="26">SUM(S4:S7)</f>
        <v>6261</v>
      </c>
      <c r="T8" s="5">
        <f t="shared" si="26"/>
        <v>6265</v>
      </c>
      <c r="U8" s="9">
        <f t="shared" si="10"/>
        <v>0.99936153232242619</v>
      </c>
      <c r="V8" s="6">
        <f>'"A" tevékenység'!V8+'"B" tevékenység'!V8+'"C" tevékenység '!V8</f>
        <v>360</v>
      </c>
      <c r="W8" s="1">
        <f t="shared" si="26"/>
        <v>6621</v>
      </c>
      <c r="X8" s="6">
        <f t="shared" si="12"/>
        <v>7160</v>
      </c>
      <c r="Y8" s="9">
        <f>W8/X8</f>
        <v>0.92472067039106143</v>
      </c>
      <c r="Z8" s="6">
        <f>'"A" tevékenység'!Z8+'"B" tevékenység'!Z8+'"C" tevékenység '!V8</f>
        <v>392</v>
      </c>
      <c r="AA8" s="1">
        <f t="shared" si="26"/>
        <v>7013</v>
      </c>
      <c r="AB8" s="5">
        <f t="shared" si="26"/>
        <v>8055</v>
      </c>
      <c r="AC8" s="9">
        <f t="shared" si="16"/>
        <v>0.87063935443823715</v>
      </c>
      <c r="AD8" s="6">
        <f>'"A" tevékenység'!AD8+'"B" tevékenység'!AD8+'"C" tevékenység '!AD8</f>
        <v>579</v>
      </c>
      <c r="AE8" s="1">
        <f t="shared" si="26"/>
        <v>7592</v>
      </c>
      <c r="AF8" s="5">
        <f t="shared" si="26"/>
        <v>8950</v>
      </c>
      <c r="AG8" s="9">
        <f t="shared" si="19"/>
        <v>0.84826815642458098</v>
      </c>
      <c r="AH8" s="6">
        <f>'"A" tevékenység'!AH8+'"B" tevékenység'!AH8+'"C" tevékenység '!AH8</f>
        <v>600</v>
      </c>
      <c r="AI8" s="1">
        <f t="shared" si="26"/>
        <v>8192</v>
      </c>
      <c r="AJ8" s="6">
        <f t="shared" si="21"/>
        <v>9845</v>
      </c>
      <c r="AK8" s="9">
        <f t="shared" si="22"/>
        <v>0.83209751142712041</v>
      </c>
      <c r="AL8" s="6">
        <f>'"A" tevékenység'!AL8+'"B" tevékenység'!AL8+'"C" tevékenység '!AL8</f>
        <v>573</v>
      </c>
      <c r="AM8" s="5">
        <f t="shared" si="26"/>
        <v>8765</v>
      </c>
      <c r="AN8" s="9">
        <f t="shared" si="24"/>
        <v>0.81610800744878953</v>
      </c>
    </row>
    <row r="9" spans="1:40" s="1" customFormat="1" x14ac:dyDescent="0.3">
      <c r="A9" s="2" t="s">
        <v>46</v>
      </c>
      <c r="B9">
        <f>'"A" tevékenység'!B9+'"B" tevékenység'!B9+'"C" tevékenység '!B9</f>
        <v>0</v>
      </c>
      <c r="C9">
        <f>'"A" tevékenység'!C9+'"B" tevékenység'!C9+'"C" tevékenység '!C9</f>
        <v>0</v>
      </c>
      <c r="D9" s="5"/>
      <c r="E9" s="9"/>
      <c r="F9" s="6">
        <f>'"A" tevékenység'!F9+'"B" tevékenység'!F9+'"C" tevékenység '!F9</f>
        <v>0</v>
      </c>
      <c r="G9" s="6">
        <f>'"A" tevékenység'!G9+'"B" tevékenység'!G9+'"C" tevékenység '!G9</f>
        <v>0</v>
      </c>
      <c r="H9" s="6"/>
      <c r="I9" s="9"/>
      <c r="J9" s="23">
        <f>'"A" tevékenység'!J9+'"B" tevékenység'!J9+'"C" tevékenység '!J9</f>
        <v>0</v>
      </c>
      <c r="K9" s="23">
        <f>'"A" tevékenység'!K9+'"B" tevékenység'!K9+'"C" tevékenység '!K9</f>
        <v>0</v>
      </c>
      <c r="L9" s="6"/>
      <c r="M9" s="9"/>
      <c r="N9" s="6">
        <f>'"A" tevékenység'!N9+'"B" tevékenység'!N9+'"C" tevékenység '!N9</f>
        <v>0</v>
      </c>
      <c r="O9" s="6">
        <f>'"A" tevékenység'!O9+'"B" tevékenység'!O9+'"C" tevékenység '!O9</f>
        <v>0</v>
      </c>
      <c r="P9" s="6">
        <f t="shared" si="6"/>
        <v>0</v>
      </c>
      <c r="Q9" s="9"/>
      <c r="R9" s="6">
        <f>'"A" tevékenység'!R9+'"B" tevékenység'!R9+'"C" tevékenység '!R9</f>
        <v>0</v>
      </c>
      <c r="T9" s="5"/>
      <c r="U9" s="9"/>
      <c r="V9" s="6">
        <f>'"A" tevékenység'!V9+'"B" tevékenység'!V9+'"C" tevékenység '!V9</f>
        <v>0</v>
      </c>
      <c r="X9" s="6"/>
      <c r="Y9" s="9"/>
      <c r="Z9" s="6">
        <f>'"A" tevékenység'!Z9+'"B" tevékenység'!Z9+'"C" tevékenység '!V9</f>
        <v>0</v>
      </c>
      <c r="AB9" s="5"/>
      <c r="AC9" s="9"/>
      <c r="AD9" s="6">
        <f>'"A" tevékenység'!AD9+'"B" tevékenység'!AD9+'"C" tevékenység '!AD9</f>
        <v>0</v>
      </c>
      <c r="AF9" s="5"/>
      <c r="AG9" s="9"/>
      <c r="AH9" s="6">
        <f>'"A" tevékenység'!AH9+'"B" tevékenység'!AH9+'"C" tevékenység '!AH9</f>
        <v>0</v>
      </c>
      <c r="AJ9" s="6">
        <f t="shared" si="21"/>
        <v>0</v>
      </c>
      <c r="AK9" s="9"/>
      <c r="AL9" s="6">
        <f>'"A" tevékenység'!AL9+'"B" tevékenység'!AL9+'"C" tevékenység '!AL9</f>
        <v>0</v>
      </c>
      <c r="AM9" s="5"/>
      <c r="AN9" s="9"/>
    </row>
    <row r="10" spans="1:40" x14ac:dyDescent="0.3">
      <c r="A10" s="12" t="s">
        <v>41</v>
      </c>
      <c r="B10">
        <f>'"A" tevékenység'!B10+'"B" tevékenység'!B10+'"C" tevékenység '!B10</f>
        <v>1413</v>
      </c>
      <c r="C10">
        <f>'"A" tevékenység'!C10+'"B" tevékenység'!C10+'"C" tevékenység '!C10</f>
        <v>450</v>
      </c>
      <c r="D10" s="6">
        <f>B10/4</f>
        <v>353.25</v>
      </c>
      <c r="E10" s="9">
        <f t="shared" si="1"/>
        <v>1.2738853503184713</v>
      </c>
      <c r="F10" s="6">
        <f>'"A" tevékenység'!F10+'"B" tevékenység'!F10+'"C" tevékenység '!F10</f>
        <v>45</v>
      </c>
      <c r="G10" s="6">
        <f>'"A" tevékenység'!G10+'"B" tevékenység'!G10+'"C" tevékenység '!G10</f>
        <v>495</v>
      </c>
      <c r="H10" s="6">
        <f t="shared" si="2"/>
        <v>471</v>
      </c>
      <c r="I10" s="9">
        <f t="shared" si="3"/>
        <v>1.0509554140127388</v>
      </c>
      <c r="J10" s="23">
        <f>'"A" tevékenység'!J10+'"B" tevékenység'!J10+'"C" tevékenység '!J10</f>
        <v>165</v>
      </c>
      <c r="K10" s="23">
        <f>'"A" tevékenység'!K10+'"B" tevékenység'!K10+'"C" tevékenység '!K10</f>
        <v>660</v>
      </c>
      <c r="L10" s="6">
        <f t="shared" si="4"/>
        <v>588.75</v>
      </c>
      <c r="M10" s="9">
        <f t="shared" si="5"/>
        <v>1.1210191082802548</v>
      </c>
      <c r="N10" s="6">
        <f>'"A" tevékenység'!N10+'"B" tevékenység'!N10+'"C" tevékenység '!N10</f>
        <v>120</v>
      </c>
      <c r="O10" s="6">
        <f>'"A" tevékenység'!O10+'"B" tevékenység'!O10+'"C" tevékenység '!O10</f>
        <v>780</v>
      </c>
      <c r="P10" s="6">
        <f t="shared" si="6"/>
        <v>706.5</v>
      </c>
      <c r="Q10" s="9">
        <f t="shared" si="7"/>
        <v>1.1040339702760085</v>
      </c>
      <c r="R10" s="6">
        <f>'"A" tevékenység'!R10+'"B" tevékenység'!R10+'"C" tevékenység '!R10</f>
        <v>105</v>
      </c>
      <c r="S10">
        <f>O10+R10</f>
        <v>885</v>
      </c>
      <c r="T10" s="5">
        <f>B10/12*7</f>
        <v>824.25</v>
      </c>
      <c r="U10" s="9">
        <f t="shared" si="10"/>
        <v>1.0737033666969973</v>
      </c>
      <c r="V10" s="6">
        <f>'"A" tevékenység'!V10+'"B" tevékenység'!V10+'"C" tevékenység '!V10</f>
        <v>120</v>
      </c>
      <c r="W10">
        <f>S10+V10</f>
        <v>1005</v>
      </c>
      <c r="X10" s="6">
        <f t="shared" si="12"/>
        <v>942</v>
      </c>
      <c r="Y10" s="9">
        <f t="shared" ref="Y10:Y25" si="27">W10/X10</f>
        <v>1.0668789808917198</v>
      </c>
      <c r="Z10" s="6">
        <f>'"A" tevékenység'!Z10+'"B" tevékenység'!Z10+'"C" tevékenység '!V10</f>
        <v>124</v>
      </c>
      <c r="AA10">
        <f>W10+Z10</f>
        <v>1129</v>
      </c>
      <c r="AB10" s="6">
        <f>B10/12*9</f>
        <v>1059.75</v>
      </c>
      <c r="AC10" s="9">
        <f t="shared" si="16"/>
        <v>1.0653456003774475</v>
      </c>
      <c r="AD10" s="6">
        <f>'"A" tevékenység'!AD10+'"B" tevékenység'!AD10+'"C" tevékenység '!AD10</f>
        <v>120</v>
      </c>
      <c r="AE10">
        <f>AA10+AD10</f>
        <v>1249</v>
      </c>
      <c r="AF10" s="6">
        <f>B10/12*10</f>
        <v>1177.5</v>
      </c>
      <c r="AG10" s="9">
        <f t="shared" si="19"/>
        <v>1.0607218683651805</v>
      </c>
      <c r="AH10" s="6">
        <f>'"A" tevékenység'!AH10+'"B" tevékenység'!AH10+'"C" tevékenység '!AH10</f>
        <v>135</v>
      </c>
      <c r="AI10">
        <f>AE10+AH10</f>
        <v>1384</v>
      </c>
      <c r="AJ10" s="6">
        <f t="shared" si="21"/>
        <v>1295.25</v>
      </c>
      <c r="AK10" s="9">
        <f t="shared" si="22"/>
        <v>1.0685195908125844</v>
      </c>
      <c r="AL10" s="6">
        <f>'"A" tevékenység'!AL10+'"B" tevékenység'!AL10+'"C" tevékenység '!AL10</f>
        <v>144</v>
      </c>
      <c r="AM10" s="6">
        <f>AI10+AL10</f>
        <v>1528</v>
      </c>
      <c r="AN10" s="9">
        <f t="shared" si="24"/>
        <v>1.0813871196036802</v>
      </c>
    </row>
    <row r="11" spans="1:40" x14ac:dyDescent="0.3">
      <c r="A11" s="12" t="s">
        <v>42</v>
      </c>
      <c r="B11">
        <f>'"A" tevékenység'!B11+'"B" tevékenység'!B11+'"C" tevékenység '!B11</f>
        <v>105</v>
      </c>
      <c r="C11">
        <f>'"A" tevékenység'!C11+'"B" tevékenység'!C11+'"C" tevékenység '!C11</f>
        <v>30</v>
      </c>
      <c r="D11" s="6">
        <f t="shared" ref="D11:D13" si="28">B11/4</f>
        <v>26.25</v>
      </c>
      <c r="E11" s="9">
        <f t="shared" si="1"/>
        <v>1.1428571428571428</v>
      </c>
      <c r="F11" s="6">
        <f>'"A" tevékenység'!F11+'"B" tevékenység'!F11+'"C" tevékenység '!F11</f>
        <v>6</v>
      </c>
      <c r="G11" s="6">
        <f>'"A" tevékenység'!G11+'"B" tevékenység'!G11+'"C" tevékenység '!G11</f>
        <v>36</v>
      </c>
      <c r="H11" s="6">
        <f t="shared" si="2"/>
        <v>35</v>
      </c>
      <c r="I11" s="9">
        <f t="shared" si="3"/>
        <v>1.0285714285714285</v>
      </c>
      <c r="J11" s="23">
        <f>'"A" tevékenység'!J11+'"B" tevékenység'!J11+'"C" tevékenység '!J11</f>
        <v>30</v>
      </c>
      <c r="K11" s="23">
        <f>'"A" tevékenység'!K11+'"B" tevékenység'!K11+'"C" tevékenység '!K11</f>
        <v>66</v>
      </c>
      <c r="L11" s="6">
        <f t="shared" si="4"/>
        <v>43.75</v>
      </c>
      <c r="M11" s="9">
        <f t="shared" si="5"/>
        <v>1.5085714285714287</v>
      </c>
      <c r="N11" s="6">
        <f>'"A" tevékenység'!N11+'"B" tevékenység'!N11+'"C" tevékenység '!N11</f>
        <v>30</v>
      </c>
      <c r="O11" s="6">
        <f>'"A" tevékenység'!O11+'"B" tevékenység'!O11+'"C" tevékenység '!O11</f>
        <v>96</v>
      </c>
      <c r="P11" s="6">
        <f t="shared" si="6"/>
        <v>52.5</v>
      </c>
      <c r="Q11" s="9">
        <f t="shared" si="7"/>
        <v>1.8285714285714285</v>
      </c>
      <c r="R11" s="6">
        <f>'"A" tevékenység'!R11+'"B" tevékenység'!R11+'"C" tevékenység '!R11</f>
        <v>60</v>
      </c>
      <c r="S11">
        <f t="shared" ref="S11:S13" si="29">O11+R11</f>
        <v>156</v>
      </c>
      <c r="T11" s="5">
        <f t="shared" ref="T11:T13" si="30">B11/12*7</f>
        <v>61.25</v>
      </c>
      <c r="U11" s="9">
        <f t="shared" si="10"/>
        <v>2.546938775510204</v>
      </c>
      <c r="V11" s="6">
        <f>'"A" tevékenység'!V11+'"B" tevékenység'!V11+'"C" tevékenység '!V11</f>
        <v>63</v>
      </c>
      <c r="W11">
        <f t="shared" ref="W11:W13" si="31">S11+V11</f>
        <v>219</v>
      </c>
      <c r="X11" s="6">
        <f t="shared" si="12"/>
        <v>70</v>
      </c>
      <c r="Y11" s="9">
        <f t="shared" si="27"/>
        <v>3.1285714285714286</v>
      </c>
      <c r="Z11" s="6">
        <f>'"A" tevékenység'!Z11+'"B" tevékenység'!Z11+'"C" tevékenység '!V11</f>
        <v>61</v>
      </c>
      <c r="AA11">
        <f t="shared" ref="AA11:AA13" si="32">W11+Z11</f>
        <v>280</v>
      </c>
      <c r="AB11" s="6">
        <f t="shared" ref="AB11:AB13" si="33">B11/12*9</f>
        <v>78.75</v>
      </c>
      <c r="AC11" s="9">
        <f t="shared" si="16"/>
        <v>3.5555555555555554</v>
      </c>
      <c r="AD11" s="6">
        <f>'"A" tevékenység'!AD11+'"B" tevékenység'!AD11+'"C" tevékenység '!AD11</f>
        <v>60</v>
      </c>
      <c r="AE11">
        <f t="shared" ref="AE11:AE13" si="34">AA11+AD11</f>
        <v>340</v>
      </c>
      <c r="AF11" s="6">
        <f t="shared" ref="AF11:AF13" si="35">B11/12*10</f>
        <v>87.5</v>
      </c>
      <c r="AG11" s="9">
        <f t="shared" si="19"/>
        <v>3.8857142857142857</v>
      </c>
      <c r="AH11" s="6">
        <f>'"A" tevékenység'!AH11+'"B" tevékenység'!AH11+'"C" tevékenység '!AH11</f>
        <v>48</v>
      </c>
      <c r="AI11">
        <f t="shared" ref="AI11:AI13" si="36">AE11+AH11</f>
        <v>388</v>
      </c>
      <c r="AJ11" s="6">
        <f t="shared" si="21"/>
        <v>96.25</v>
      </c>
      <c r="AK11" s="9">
        <f t="shared" si="22"/>
        <v>4.0311688311688307</v>
      </c>
      <c r="AL11" s="6">
        <f>'"A" tevékenység'!AL11+'"B" tevékenység'!AL11+'"C" tevékenység '!AL11</f>
        <v>45</v>
      </c>
      <c r="AM11" s="6">
        <f t="shared" ref="AM11:AM13" si="37">AI11+AL11</f>
        <v>433</v>
      </c>
      <c r="AN11" s="9">
        <f t="shared" si="24"/>
        <v>4.1238095238095234</v>
      </c>
    </row>
    <row r="12" spans="1:40" x14ac:dyDescent="0.3">
      <c r="A12" s="12" t="s">
        <v>44</v>
      </c>
      <c r="B12">
        <f>'"A" tevékenység'!B12+'"B" tevékenység'!B12+'"C" tevékenység '!B12</f>
        <v>210</v>
      </c>
      <c r="C12">
        <f>'"A" tevékenység'!C12+'"B" tevékenység'!C12+'"C" tevékenység '!C12</f>
        <v>90</v>
      </c>
      <c r="D12" s="6">
        <f t="shared" si="28"/>
        <v>52.5</v>
      </c>
      <c r="E12" s="9">
        <f t="shared" si="1"/>
        <v>1.7142857142857142</v>
      </c>
      <c r="F12" s="6">
        <f>'"A" tevékenység'!F12+'"B" tevékenység'!F12+'"C" tevékenység '!F12</f>
        <v>9</v>
      </c>
      <c r="G12" s="6">
        <f>'"A" tevékenység'!G12+'"B" tevékenység'!G12+'"C" tevékenység '!G12</f>
        <v>99</v>
      </c>
      <c r="H12" s="6">
        <f t="shared" si="2"/>
        <v>70</v>
      </c>
      <c r="I12" s="9">
        <f t="shared" si="3"/>
        <v>1.4142857142857144</v>
      </c>
      <c r="J12" s="23">
        <f>'"A" tevékenység'!J12+'"B" tevékenység'!J12+'"C" tevékenység '!J12</f>
        <v>48</v>
      </c>
      <c r="K12" s="23">
        <f>'"A" tevékenység'!K12+'"B" tevékenység'!K12+'"C" tevékenység '!K12</f>
        <v>147</v>
      </c>
      <c r="L12" s="6">
        <f t="shared" si="4"/>
        <v>87.5</v>
      </c>
      <c r="M12" s="9">
        <f t="shared" si="5"/>
        <v>1.68</v>
      </c>
      <c r="N12" s="6">
        <f>'"A" tevékenység'!N12+'"B" tevékenység'!N12+'"C" tevékenység '!N12</f>
        <v>45</v>
      </c>
      <c r="O12" s="6">
        <f>'"A" tevékenység'!O12+'"B" tevékenység'!O12+'"C" tevékenység '!O12</f>
        <v>192</v>
      </c>
      <c r="P12" s="6">
        <f t="shared" si="6"/>
        <v>105</v>
      </c>
      <c r="Q12" s="9">
        <f t="shared" si="7"/>
        <v>1.8285714285714285</v>
      </c>
      <c r="R12" s="6">
        <f>'"A" tevékenység'!R12+'"B" tevékenység'!R12+'"C" tevékenység '!R12</f>
        <v>15</v>
      </c>
      <c r="S12">
        <f t="shared" si="29"/>
        <v>207</v>
      </c>
      <c r="T12" s="5">
        <f t="shared" si="30"/>
        <v>122.5</v>
      </c>
      <c r="U12" s="9">
        <f t="shared" si="10"/>
        <v>1.689795918367347</v>
      </c>
      <c r="V12" s="6">
        <f>'"A" tevékenység'!V12+'"B" tevékenység'!V12+'"C" tevékenység '!V12</f>
        <v>12</v>
      </c>
      <c r="W12">
        <f t="shared" si="31"/>
        <v>219</v>
      </c>
      <c r="X12" s="6">
        <f t="shared" si="12"/>
        <v>140</v>
      </c>
      <c r="Y12" s="9">
        <f t="shared" si="27"/>
        <v>1.5642857142857143</v>
      </c>
      <c r="Z12" s="6">
        <f>'"A" tevékenység'!Z12+'"B" tevékenység'!Z12+'"C" tevékenység '!V12</f>
        <v>8</v>
      </c>
      <c r="AA12">
        <f t="shared" si="32"/>
        <v>227</v>
      </c>
      <c r="AB12" s="6">
        <f t="shared" si="33"/>
        <v>157.5</v>
      </c>
      <c r="AC12" s="9">
        <f t="shared" si="16"/>
        <v>1.4412698412698413</v>
      </c>
      <c r="AD12" s="6">
        <f>'"A" tevékenység'!AD12+'"B" tevékenység'!AD12+'"C" tevékenység '!AD12</f>
        <v>6</v>
      </c>
      <c r="AE12">
        <f t="shared" si="34"/>
        <v>233</v>
      </c>
      <c r="AF12" s="6">
        <f t="shared" si="35"/>
        <v>175</v>
      </c>
      <c r="AG12" s="9">
        <f t="shared" si="19"/>
        <v>1.3314285714285714</v>
      </c>
      <c r="AH12" s="6">
        <f>'"A" tevékenység'!AH12+'"B" tevékenység'!AH12+'"C" tevékenység '!AH12</f>
        <v>6</v>
      </c>
      <c r="AI12">
        <f t="shared" si="36"/>
        <v>239</v>
      </c>
      <c r="AJ12" s="6">
        <f t="shared" si="21"/>
        <v>192.5</v>
      </c>
      <c r="AK12" s="9">
        <f t="shared" si="22"/>
        <v>1.2415584415584415</v>
      </c>
      <c r="AL12" s="6">
        <f>'"A" tevékenység'!AL12+'"B" tevékenység'!AL12+'"C" tevékenység '!AL12</f>
        <v>9</v>
      </c>
      <c r="AM12" s="6">
        <f t="shared" si="37"/>
        <v>248</v>
      </c>
      <c r="AN12" s="9">
        <f t="shared" si="24"/>
        <v>1.180952380952381</v>
      </c>
    </row>
    <row r="13" spans="1:40" x14ac:dyDescent="0.3">
      <c r="A13" s="12" t="s">
        <v>43</v>
      </c>
      <c r="B13">
        <f>'"A" tevékenység'!B13+'"B" tevékenység'!B13+'"C" tevékenység '!B13</f>
        <v>45</v>
      </c>
      <c r="C13">
        <f>'"A" tevékenység'!C13+'"B" tevékenység'!C13+'"C" tevékenység '!C13</f>
        <v>21</v>
      </c>
      <c r="D13" s="6">
        <f t="shared" si="28"/>
        <v>11.25</v>
      </c>
      <c r="E13" s="9">
        <f t="shared" si="1"/>
        <v>1.8666666666666667</v>
      </c>
      <c r="F13" s="6">
        <f>'"A" tevékenység'!F13+'"B" tevékenység'!F13+'"C" tevékenység '!F13</f>
        <v>3</v>
      </c>
      <c r="G13" s="6">
        <f>'"A" tevékenység'!G13+'"B" tevékenység'!G13+'"C" tevékenység '!G13</f>
        <v>24</v>
      </c>
      <c r="H13" s="6">
        <f t="shared" si="2"/>
        <v>15</v>
      </c>
      <c r="I13" s="9">
        <f t="shared" si="3"/>
        <v>1.6</v>
      </c>
      <c r="J13" s="23">
        <f>'"A" tevékenység'!J13+'"B" tevékenység'!J13+'"C" tevékenység '!J13</f>
        <v>12</v>
      </c>
      <c r="K13" s="23">
        <f>'"A" tevékenység'!K13+'"B" tevékenység'!K13+'"C" tevékenység '!K13</f>
        <v>36</v>
      </c>
      <c r="L13" s="6">
        <f t="shared" si="4"/>
        <v>18.75</v>
      </c>
      <c r="M13" s="9">
        <f t="shared" si="5"/>
        <v>1.92</v>
      </c>
      <c r="N13" s="6">
        <f>'"A" tevékenység'!N13+'"B" tevékenység'!N13+'"C" tevékenység '!N13</f>
        <v>12</v>
      </c>
      <c r="O13" s="6">
        <f>'"A" tevékenység'!O13+'"B" tevékenység'!O13+'"C" tevékenység '!O13</f>
        <v>48</v>
      </c>
      <c r="P13" s="6">
        <f t="shared" si="6"/>
        <v>22.5</v>
      </c>
      <c r="Q13" s="9">
        <f t="shared" si="7"/>
        <v>2.1333333333333333</v>
      </c>
      <c r="R13" s="6">
        <f>'"A" tevékenység'!R13+'"B" tevékenység'!R13+'"C" tevékenység '!R13</f>
        <v>18</v>
      </c>
      <c r="S13">
        <f t="shared" si="29"/>
        <v>66</v>
      </c>
      <c r="T13" s="5">
        <f t="shared" si="30"/>
        <v>26.25</v>
      </c>
      <c r="U13" s="9">
        <f t="shared" si="10"/>
        <v>2.5142857142857142</v>
      </c>
      <c r="V13" s="6">
        <f>'"A" tevékenység'!V13+'"B" tevékenység'!V13+'"C" tevékenység '!V13</f>
        <v>21</v>
      </c>
      <c r="W13">
        <f t="shared" si="31"/>
        <v>87</v>
      </c>
      <c r="X13" s="6">
        <f t="shared" si="12"/>
        <v>30</v>
      </c>
      <c r="Y13" s="9">
        <f t="shared" si="27"/>
        <v>2.9</v>
      </c>
      <c r="Z13" s="6">
        <f>'"A" tevékenység'!Z13+'"B" tevékenység'!Z13+'"C" tevékenység '!V13</f>
        <v>9</v>
      </c>
      <c r="AA13">
        <f t="shared" si="32"/>
        <v>96</v>
      </c>
      <c r="AB13" s="6">
        <f t="shared" si="33"/>
        <v>33.75</v>
      </c>
      <c r="AC13" s="9">
        <f t="shared" si="16"/>
        <v>2.8444444444444446</v>
      </c>
      <c r="AD13" s="6">
        <f>'"A" tevékenység'!AD13+'"B" tevékenység'!AD13+'"C" tevékenység '!AD13</f>
        <v>3</v>
      </c>
      <c r="AE13">
        <f t="shared" si="34"/>
        <v>99</v>
      </c>
      <c r="AF13" s="6">
        <f t="shared" si="35"/>
        <v>37.5</v>
      </c>
      <c r="AG13" s="9">
        <f t="shared" si="19"/>
        <v>2.64</v>
      </c>
      <c r="AH13" s="6">
        <f>'"A" tevékenység'!AH13+'"B" tevékenység'!AH13+'"C" tevékenység '!AH13</f>
        <v>3</v>
      </c>
      <c r="AI13">
        <f t="shared" si="36"/>
        <v>102</v>
      </c>
      <c r="AJ13" s="6">
        <f t="shared" si="21"/>
        <v>41.25</v>
      </c>
      <c r="AK13" s="9">
        <f t="shared" si="22"/>
        <v>2.4727272727272727</v>
      </c>
      <c r="AL13" s="6">
        <f>'"A" tevékenység'!AL13+'"B" tevékenység'!AL13+'"C" tevékenység '!AL13</f>
        <v>12</v>
      </c>
      <c r="AM13" s="6">
        <f t="shared" si="37"/>
        <v>114</v>
      </c>
      <c r="AN13" s="9">
        <f t="shared" si="24"/>
        <v>2.5333333333333332</v>
      </c>
    </row>
    <row r="14" spans="1:40" s="1" customFormat="1" x14ac:dyDescent="0.3">
      <c r="A14" s="2" t="s">
        <v>47</v>
      </c>
      <c r="B14">
        <f>'"A" tevékenység'!B14+'"B" tevékenység'!B14+'"C" tevékenység '!B14</f>
        <v>1773</v>
      </c>
      <c r="C14">
        <f>'"A" tevékenység'!C14+'"B" tevékenység'!C14+'"C" tevékenység '!C14</f>
        <v>591</v>
      </c>
      <c r="D14" s="5">
        <f>SUM(D10:D13)</f>
        <v>443.25</v>
      </c>
      <c r="E14" s="8">
        <f t="shared" si="1"/>
        <v>1.3333333333333333</v>
      </c>
      <c r="F14" s="6">
        <f>'"A" tevékenység'!F14+'"B" tevékenység'!F14+'"C" tevékenység '!F14</f>
        <v>63</v>
      </c>
      <c r="G14" s="6">
        <f>'"A" tevékenység'!G14+'"B" tevékenység'!G14+'"C" tevékenység '!G14</f>
        <v>654</v>
      </c>
      <c r="H14" s="5">
        <f t="shared" si="2"/>
        <v>591</v>
      </c>
      <c r="I14" s="8">
        <f t="shared" si="3"/>
        <v>1.1065989847715736</v>
      </c>
      <c r="J14" s="23">
        <f>'"A" tevékenység'!J14+'"B" tevékenység'!J14+'"C" tevékenység '!J14</f>
        <v>255</v>
      </c>
      <c r="K14" s="23">
        <f>'"A" tevékenység'!K14+'"B" tevékenység'!K14+'"C" tevékenység '!K14</f>
        <v>909</v>
      </c>
      <c r="L14" s="5">
        <f t="shared" si="4"/>
        <v>738.75</v>
      </c>
      <c r="M14" s="8">
        <f t="shared" si="5"/>
        <v>1.2304568527918782</v>
      </c>
      <c r="N14" s="6">
        <f>'"A" tevékenység'!N14+'"B" tevékenység'!N14+'"C" tevékenység '!N14</f>
        <v>207</v>
      </c>
      <c r="O14" s="6">
        <f>'"A" tevékenység'!O14+'"B" tevékenység'!O14+'"C" tevékenység '!O14</f>
        <v>1116</v>
      </c>
      <c r="P14" s="5">
        <f t="shared" si="6"/>
        <v>886.5</v>
      </c>
      <c r="Q14" s="8">
        <f t="shared" si="7"/>
        <v>1.2588832487309645</v>
      </c>
      <c r="R14" s="6">
        <f>'"A" tevékenység'!R14+'"B" tevékenység'!R14+'"C" tevékenység '!R14</f>
        <v>198</v>
      </c>
      <c r="S14" s="1">
        <f t="shared" ref="S14:AM14" si="38">SUM(S10:S13)</f>
        <v>1314</v>
      </c>
      <c r="T14" s="5">
        <f t="shared" si="26"/>
        <v>1034.25</v>
      </c>
      <c r="U14" s="8">
        <f t="shared" si="10"/>
        <v>1.2704858593183466</v>
      </c>
      <c r="V14" s="6">
        <f>'"A" tevékenység'!V14+'"B" tevékenység'!V14+'"C" tevékenység '!V14</f>
        <v>216</v>
      </c>
      <c r="W14" s="1">
        <f t="shared" si="38"/>
        <v>1530</v>
      </c>
      <c r="X14" s="5">
        <f t="shared" si="12"/>
        <v>1182</v>
      </c>
      <c r="Y14" s="8">
        <f t="shared" si="27"/>
        <v>1.2944162436548223</v>
      </c>
      <c r="Z14" s="6">
        <f>'"A" tevékenység'!Z14+'"B" tevékenység'!Z14+'"C" tevékenység '!V14</f>
        <v>202</v>
      </c>
      <c r="AA14" s="1">
        <f t="shared" si="38"/>
        <v>1732</v>
      </c>
      <c r="AB14" s="5">
        <f t="shared" si="38"/>
        <v>1329.75</v>
      </c>
      <c r="AC14" s="9">
        <f t="shared" si="16"/>
        <v>1.3025004700131604</v>
      </c>
      <c r="AD14" s="6">
        <f>'"A" tevékenység'!AD14+'"B" tevékenység'!AD14+'"C" tevékenység '!AD14</f>
        <v>189</v>
      </c>
      <c r="AE14" s="1">
        <f t="shared" si="38"/>
        <v>1921</v>
      </c>
      <c r="AF14" s="5">
        <f t="shared" si="38"/>
        <v>1477.5</v>
      </c>
      <c r="AG14" s="9">
        <f t="shared" si="19"/>
        <v>1.3001692047377327</v>
      </c>
      <c r="AH14" s="6">
        <f>'"A" tevékenység'!AH14+'"B" tevékenység'!AH14+'"C" tevékenység '!AH14</f>
        <v>192</v>
      </c>
      <c r="AI14" s="1">
        <f t="shared" si="38"/>
        <v>2113</v>
      </c>
      <c r="AJ14" s="6">
        <f t="shared" si="21"/>
        <v>1625.25</v>
      </c>
      <c r="AK14" s="9">
        <f t="shared" si="22"/>
        <v>1.3001076757421934</v>
      </c>
      <c r="AL14" s="6">
        <f>'"A" tevékenység'!AL14+'"B" tevékenység'!AL14+'"C" tevékenység '!AL14</f>
        <v>210</v>
      </c>
      <c r="AM14" s="5">
        <f t="shared" si="38"/>
        <v>2323</v>
      </c>
      <c r="AN14" s="9">
        <f t="shared" si="24"/>
        <v>1.3102086858432036</v>
      </c>
    </row>
    <row r="15" spans="1:40" x14ac:dyDescent="0.3">
      <c r="A15" s="12" t="s">
        <v>48</v>
      </c>
      <c r="B15">
        <f>'"A" tevékenység'!B15+'"B" tevékenység'!B15+'"C" tevékenység '!B15</f>
        <v>2700</v>
      </c>
      <c r="C15">
        <f>'"A" tevékenység'!C15+'"B" tevékenység'!C15+'"C" tevékenység '!C15</f>
        <v>900</v>
      </c>
      <c r="D15" s="6">
        <f>B15/4</f>
        <v>675</v>
      </c>
      <c r="E15" s="9">
        <f t="shared" si="1"/>
        <v>1.3333333333333333</v>
      </c>
      <c r="F15" s="6">
        <f>'"A" tevékenység'!F15+'"B" tevékenység'!F15+'"C" tevékenység '!F15</f>
        <v>225</v>
      </c>
      <c r="G15" s="6">
        <f>'"A" tevékenység'!G15+'"B" tevékenység'!G15+'"C" tevékenység '!G15</f>
        <v>1125</v>
      </c>
      <c r="H15" s="6">
        <f t="shared" si="2"/>
        <v>900</v>
      </c>
      <c r="I15" s="9">
        <f t="shared" si="3"/>
        <v>1.25</v>
      </c>
      <c r="J15" s="23">
        <f>'"A" tevékenység'!J15+'"B" tevékenység'!J15+'"C" tevékenység '!J15</f>
        <v>300</v>
      </c>
      <c r="K15" s="23">
        <f>'"A" tevékenység'!K15+'"B" tevékenység'!K15+'"C" tevékenység '!K15</f>
        <v>1425</v>
      </c>
      <c r="L15" s="6">
        <f t="shared" si="4"/>
        <v>1125</v>
      </c>
      <c r="M15" s="9">
        <f t="shared" si="5"/>
        <v>1.2666666666666666</v>
      </c>
      <c r="N15" s="6">
        <f>'"A" tevékenység'!N15+'"B" tevékenység'!N15+'"C" tevékenység '!N15</f>
        <v>300</v>
      </c>
      <c r="O15" s="6">
        <f>'"A" tevékenység'!O15+'"B" tevékenység'!O15+'"C" tevékenység '!O15</f>
        <v>1725</v>
      </c>
      <c r="P15" s="6">
        <f t="shared" si="6"/>
        <v>1350</v>
      </c>
      <c r="Q15" s="9">
        <f t="shared" si="7"/>
        <v>1.2777777777777777</v>
      </c>
      <c r="R15" s="6">
        <f>'"A" tevékenység'!R15+'"B" tevékenység'!R15+'"C" tevékenység '!R15</f>
        <v>240</v>
      </c>
      <c r="S15">
        <f>O15+R15</f>
        <v>1965</v>
      </c>
      <c r="T15" s="5">
        <f>B15/12*7</f>
        <v>1575</v>
      </c>
      <c r="U15" s="9">
        <f t="shared" si="10"/>
        <v>1.2476190476190476</v>
      </c>
      <c r="V15" s="6">
        <f>'"A" tevékenység'!V15+'"B" tevékenység'!V15+'"C" tevékenység '!V15</f>
        <v>210</v>
      </c>
      <c r="W15">
        <f>S15+V15</f>
        <v>2175</v>
      </c>
      <c r="X15" s="6">
        <f t="shared" si="12"/>
        <v>1800</v>
      </c>
      <c r="Y15" s="9">
        <f t="shared" si="27"/>
        <v>1.2083333333333333</v>
      </c>
      <c r="Z15" s="6">
        <f>'"A" tevékenység'!Z15+'"B" tevékenység'!Z15+'"C" tevékenység '!V15</f>
        <v>200</v>
      </c>
      <c r="AA15">
        <f>W15+Z15</f>
        <v>2375</v>
      </c>
      <c r="AB15" s="6">
        <f>B15/12*9</f>
        <v>2025</v>
      </c>
      <c r="AC15" s="9">
        <f t="shared" si="16"/>
        <v>1.1728395061728396</v>
      </c>
      <c r="AD15" s="6">
        <f>'"A" tevékenység'!AD15+'"B" tevékenység'!AD15+'"C" tevékenység '!AD15</f>
        <v>204</v>
      </c>
      <c r="AE15">
        <f>AA15+AD15</f>
        <v>2579</v>
      </c>
      <c r="AF15" s="6">
        <f>B15/12*10</f>
        <v>2250</v>
      </c>
      <c r="AG15" s="9">
        <f t="shared" si="19"/>
        <v>1.1462222222222223</v>
      </c>
      <c r="AH15" s="6">
        <f>'"A" tevékenység'!AH15+'"B" tevékenység'!AH15+'"C" tevékenység '!AH15</f>
        <v>210</v>
      </c>
      <c r="AI15">
        <f>AE15+AH15</f>
        <v>2789</v>
      </c>
      <c r="AJ15" s="6">
        <f t="shared" si="21"/>
        <v>2475</v>
      </c>
      <c r="AK15" s="9">
        <f t="shared" si="22"/>
        <v>1.1268686868686868</v>
      </c>
      <c r="AL15" s="6">
        <f>'"A" tevékenység'!AL15+'"B" tevékenység'!AL15+'"C" tevékenység '!AL15</f>
        <v>219</v>
      </c>
      <c r="AM15" s="6">
        <f>AJ15+AL15</f>
        <v>2694</v>
      </c>
      <c r="AN15" s="9">
        <f t="shared" si="24"/>
        <v>0.99777777777777776</v>
      </c>
    </row>
    <row r="16" spans="1:40" x14ac:dyDescent="0.3">
      <c r="A16" s="12" t="s">
        <v>49</v>
      </c>
      <c r="B16">
        <f>'"A" tevékenység'!B16+'"B" tevékenység'!B16+'"C" tevékenység '!B16</f>
        <v>351</v>
      </c>
      <c r="C16">
        <f>'"A" tevékenység'!C16+'"B" tevékenység'!C16+'"C" tevékenység '!C16</f>
        <v>105</v>
      </c>
      <c r="D16" s="6">
        <f t="shared" ref="D16:D20" si="39">B16/4</f>
        <v>87.75</v>
      </c>
      <c r="E16" s="9">
        <f t="shared" si="1"/>
        <v>1.1965811965811965</v>
      </c>
      <c r="F16" s="6">
        <f>'"A" tevékenység'!F16+'"B" tevékenység'!F16+'"C" tevékenység '!F16</f>
        <v>30</v>
      </c>
      <c r="G16" s="6">
        <f>'"A" tevékenység'!G16+'"B" tevékenység'!G16+'"C" tevékenység '!G16</f>
        <v>135</v>
      </c>
      <c r="H16" s="6">
        <f t="shared" si="2"/>
        <v>117</v>
      </c>
      <c r="I16" s="9">
        <f t="shared" si="3"/>
        <v>1.1538461538461537</v>
      </c>
      <c r="J16" s="23">
        <f>'"A" tevékenység'!J16+'"B" tevékenység'!J16+'"C" tevékenység '!J16</f>
        <v>39</v>
      </c>
      <c r="K16" s="23">
        <f>'"A" tevékenység'!K16+'"B" tevékenység'!K16+'"C" tevékenység '!K16</f>
        <v>174</v>
      </c>
      <c r="L16" s="6">
        <f t="shared" si="4"/>
        <v>146.25</v>
      </c>
      <c r="M16" s="9">
        <f t="shared" si="5"/>
        <v>1.1897435897435897</v>
      </c>
      <c r="N16" s="6">
        <f>'"A" tevékenység'!N16+'"B" tevékenység'!N16+'"C" tevékenység '!N16</f>
        <v>30</v>
      </c>
      <c r="O16" s="6">
        <f>'"A" tevékenység'!O16+'"B" tevékenység'!O16+'"C" tevékenység '!O16</f>
        <v>204</v>
      </c>
      <c r="P16" s="6">
        <f t="shared" si="6"/>
        <v>175.5</v>
      </c>
      <c r="Q16" s="9">
        <f t="shared" si="7"/>
        <v>1.1623931623931625</v>
      </c>
      <c r="R16" s="6">
        <f>'"A" tevékenység'!R16+'"B" tevékenység'!R16+'"C" tevékenység '!R16</f>
        <v>30</v>
      </c>
      <c r="S16">
        <f>O16+R16</f>
        <v>234</v>
      </c>
      <c r="T16" s="5">
        <f>B16/12*7</f>
        <v>204.75</v>
      </c>
      <c r="U16" s="9">
        <f t="shared" si="10"/>
        <v>1.1428571428571428</v>
      </c>
      <c r="V16" s="6">
        <f>'"A" tevékenység'!V16+'"B" tevékenység'!V16+'"C" tevékenység '!V16</f>
        <v>24</v>
      </c>
      <c r="W16">
        <f>S16+V16</f>
        <v>258</v>
      </c>
      <c r="X16" s="6">
        <f t="shared" si="12"/>
        <v>234</v>
      </c>
      <c r="Y16" s="9">
        <f t="shared" si="27"/>
        <v>1.1025641025641026</v>
      </c>
      <c r="Z16" s="6">
        <f>'"A" tevékenység'!Z16+'"B" tevékenység'!Z16+'"C" tevékenység '!V16</f>
        <v>22</v>
      </c>
      <c r="AA16">
        <f t="shared" ref="AA16" si="40">W16+Z16</f>
        <v>280</v>
      </c>
      <c r="AB16" s="6">
        <f>B16/12*9</f>
        <v>263.25</v>
      </c>
      <c r="AC16" s="9">
        <f t="shared" si="16"/>
        <v>1.0636277302943971</v>
      </c>
      <c r="AD16" s="6">
        <f>'"A" tevékenység'!AD16+'"B" tevékenység'!AD16+'"C" tevékenység '!AD16</f>
        <v>24</v>
      </c>
      <c r="AE16">
        <f>AA16+AD16</f>
        <v>304</v>
      </c>
      <c r="AF16" s="6">
        <f>B16/12*10</f>
        <v>292.5</v>
      </c>
      <c r="AG16" s="9">
        <f t="shared" si="19"/>
        <v>1.0393162393162394</v>
      </c>
      <c r="AH16" s="6">
        <f>'"A" tevékenység'!AH16+'"B" tevékenység'!AH16+'"C" tevékenység '!AH16</f>
        <v>27</v>
      </c>
      <c r="AI16">
        <f>AE16+AH16</f>
        <v>331</v>
      </c>
      <c r="AJ16" s="6">
        <f t="shared" si="21"/>
        <v>321.75</v>
      </c>
      <c r="AK16" s="9">
        <f t="shared" si="22"/>
        <v>1.0287490287490288</v>
      </c>
      <c r="AL16" s="6">
        <f>'"A" tevékenység'!AL16+'"B" tevékenység'!AL16+'"C" tevékenység '!AL16</f>
        <v>27</v>
      </c>
      <c r="AM16" s="6">
        <f>AJ16+AL16</f>
        <v>348.75</v>
      </c>
      <c r="AN16" s="9">
        <f t="shared" si="24"/>
        <v>0.99358974358974361</v>
      </c>
    </row>
    <row r="17" spans="1:40" x14ac:dyDescent="0.3">
      <c r="A17" s="12" t="s">
        <v>50</v>
      </c>
      <c r="B17">
        <f>'"A" tevékenység'!B17+'"B" tevékenység'!B17+'"C" tevékenység '!B17</f>
        <v>180</v>
      </c>
      <c r="C17">
        <f>'"A" tevékenység'!C17+'"B" tevékenység'!C17+'"C" tevékenység '!C17</f>
        <v>54</v>
      </c>
      <c r="D17" s="6">
        <f t="shared" si="39"/>
        <v>45</v>
      </c>
      <c r="E17" s="9">
        <f t="shared" si="1"/>
        <v>1.2</v>
      </c>
      <c r="F17" s="6">
        <f>'"A" tevékenység'!F17+'"B" tevékenység'!F17+'"C" tevékenység '!F17</f>
        <v>30</v>
      </c>
      <c r="G17" s="6">
        <f>'"A" tevékenység'!G17+'"B" tevékenység'!G17+'"C" tevékenység '!G17</f>
        <v>63</v>
      </c>
      <c r="H17" s="6">
        <f t="shared" si="2"/>
        <v>60</v>
      </c>
      <c r="I17" s="9">
        <f t="shared" si="3"/>
        <v>1.05</v>
      </c>
      <c r="J17" s="23">
        <f>'"A" tevékenység'!J17+'"B" tevékenység'!J17+'"C" tevékenység '!J17</f>
        <v>30</v>
      </c>
      <c r="K17" s="23">
        <f>'"A" tevékenység'!K17+'"B" tevékenység'!K17+'"C" tevékenység '!K17</f>
        <v>93</v>
      </c>
      <c r="L17" s="6">
        <f t="shared" si="4"/>
        <v>75</v>
      </c>
      <c r="M17" s="9">
        <f t="shared" si="5"/>
        <v>1.24</v>
      </c>
      <c r="N17" s="6">
        <f>'"A" tevékenység'!N17+'"B" tevékenység'!N17+'"C" tevékenység '!N17</f>
        <v>33</v>
      </c>
      <c r="O17" s="6">
        <f>'"A" tevékenység'!O17+'"B" tevékenység'!O17+'"C" tevékenység '!O17</f>
        <v>126</v>
      </c>
      <c r="P17" s="6">
        <f t="shared" si="6"/>
        <v>90</v>
      </c>
      <c r="Q17" s="9">
        <f t="shared" si="7"/>
        <v>1.4</v>
      </c>
      <c r="R17" s="6">
        <f>'"A" tevékenység'!R17+'"B" tevékenység'!R17+'"C" tevékenység '!R17</f>
        <v>30</v>
      </c>
      <c r="S17">
        <f t="shared" ref="S17:AM17" si="41">S18+S19+S20</f>
        <v>147</v>
      </c>
      <c r="T17" s="5">
        <f>T20+T19+T18</f>
        <v>105</v>
      </c>
      <c r="U17" s="9">
        <f t="shared" si="10"/>
        <v>1.4</v>
      </c>
      <c r="V17" s="6">
        <f>'"A" tevékenység'!V17+'"B" tevékenység'!V17+'"C" tevékenység '!V17</f>
        <v>24</v>
      </c>
      <c r="W17">
        <f t="shared" si="41"/>
        <v>171</v>
      </c>
      <c r="X17" s="6">
        <f t="shared" si="12"/>
        <v>120</v>
      </c>
      <c r="Y17" s="9">
        <f t="shared" si="27"/>
        <v>1.425</v>
      </c>
      <c r="Z17" s="6">
        <f>'"A" tevékenység'!Z17+'"B" tevékenység'!Z17+'"C" tevékenység '!V17</f>
        <v>22</v>
      </c>
      <c r="AA17">
        <f>AA18+AA19+AA20</f>
        <v>193</v>
      </c>
      <c r="AB17" s="6">
        <f t="shared" si="41"/>
        <v>135</v>
      </c>
      <c r="AC17" s="9">
        <f t="shared" si="16"/>
        <v>1.4296296296296296</v>
      </c>
      <c r="AD17" s="6">
        <f>'"A" tevékenység'!AD17+'"B" tevékenység'!AD17+'"C" tevékenység '!AD17</f>
        <v>18</v>
      </c>
      <c r="AE17">
        <f t="shared" si="41"/>
        <v>153</v>
      </c>
      <c r="AF17" s="6">
        <f t="shared" si="41"/>
        <v>150</v>
      </c>
      <c r="AG17" s="9">
        <f t="shared" si="19"/>
        <v>1.02</v>
      </c>
      <c r="AH17" s="6">
        <f>'"A" tevékenység'!AH17+'"B" tevékenység'!AH17+'"C" tevékenység '!AH17</f>
        <v>27</v>
      </c>
      <c r="AI17">
        <f t="shared" si="41"/>
        <v>180</v>
      </c>
      <c r="AJ17" s="6">
        <f t="shared" si="21"/>
        <v>165</v>
      </c>
      <c r="AK17" s="9">
        <f t="shared" si="22"/>
        <v>1.0909090909090908</v>
      </c>
      <c r="AL17" s="6">
        <f>'"A" tevékenység'!AL17+'"B" tevékenység'!AL17+'"C" tevékenység '!AL17</f>
        <v>30</v>
      </c>
      <c r="AM17" s="6">
        <f t="shared" si="41"/>
        <v>210</v>
      </c>
      <c r="AN17" s="9">
        <f t="shared" si="24"/>
        <v>1.1666666666666667</v>
      </c>
    </row>
    <row r="18" spans="1:40" x14ac:dyDescent="0.3">
      <c r="A18" s="12" t="s">
        <v>51</v>
      </c>
      <c r="B18">
        <f>'"A" tevékenység'!B18+'"B" tevékenység'!B18+'"C" tevékenység '!B18</f>
        <v>135</v>
      </c>
      <c r="C18">
        <f>'"A" tevékenység'!C18+'"B" tevékenység'!C18+'"C" tevékenység '!C18</f>
        <v>30</v>
      </c>
      <c r="D18" s="6">
        <f t="shared" si="39"/>
        <v>33.75</v>
      </c>
      <c r="E18" s="9">
        <f t="shared" si="1"/>
        <v>0.88888888888888884</v>
      </c>
      <c r="F18" s="6">
        <f>'"A" tevékenység'!F18+'"B" tevékenység'!F18+'"C" tevékenység '!F18</f>
        <v>12</v>
      </c>
      <c r="G18" s="6">
        <f>'"A" tevékenység'!G18+'"B" tevékenység'!G18+'"C" tevékenység '!G18</f>
        <v>42</v>
      </c>
      <c r="H18" s="6">
        <f t="shared" si="2"/>
        <v>45</v>
      </c>
      <c r="I18" s="9">
        <f t="shared" si="3"/>
        <v>0.93333333333333335</v>
      </c>
      <c r="J18" s="23">
        <f>'"A" tevékenység'!J18+'"B" tevékenység'!J18+'"C" tevékenység '!J18</f>
        <v>15</v>
      </c>
      <c r="K18" s="23">
        <f>'"A" tevékenység'!K18+'"B" tevékenység'!K18+'"C" tevékenység '!K18</f>
        <v>57</v>
      </c>
      <c r="L18" s="6">
        <f t="shared" si="4"/>
        <v>56.25</v>
      </c>
      <c r="M18" s="9">
        <f t="shared" si="5"/>
        <v>1.0133333333333334</v>
      </c>
      <c r="N18" s="6">
        <f>'"A" tevékenység'!N18+'"B" tevékenység'!N18+'"C" tevékenység '!N18</f>
        <v>6</v>
      </c>
      <c r="O18" s="6">
        <f>'"A" tevékenység'!O18+'"B" tevékenység'!O18+'"C" tevékenység '!O18</f>
        <v>63</v>
      </c>
      <c r="P18" s="6">
        <f t="shared" si="6"/>
        <v>67.5</v>
      </c>
      <c r="Q18" s="9">
        <f t="shared" si="7"/>
        <v>0.93333333333333335</v>
      </c>
      <c r="R18" s="6">
        <f>'"A" tevékenység'!R18+'"B" tevékenység'!R18+'"C" tevékenység '!R18</f>
        <v>9</v>
      </c>
      <c r="S18">
        <f>O18+R18</f>
        <v>72</v>
      </c>
      <c r="T18" s="5">
        <f>B18/12*7</f>
        <v>78.75</v>
      </c>
      <c r="U18" s="9">
        <f t="shared" si="10"/>
        <v>0.91428571428571426</v>
      </c>
      <c r="V18" s="6">
        <f>'"A" tevékenység'!V18+'"B" tevékenység'!V18+'"C" tevékenység '!V18</f>
        <v>9</v>
      </c>
      <c r="W18">
        <f>S18+V18</f>
        <v>81</v>
      </c>
      <c r="X18" s="6">
        <f t="shared" si="12"/>
        <v>90</v>
      </c>
      <c r="Y18" s="9">
        <f t="shared" si="27"/>
        <v>0.9</v>
      </c>
      <c r="Z18" s="6">
        <f>'"A" tevékenység'!Z18+'"B" tevékenység'!Z18+'"C" tevékenység '!V18</f>
        <v>7</v>
      </c>
      <c r="AA18">
        <f>W18+Z18</f>
        <v>88</v>
      </c>
      <c r="AB18" s="6">
        <f>B18/12*9</f>
        <v>101.25</v>
      </c>
      <c r="AC18" s="9">
        <f t="shared" si="16"/>
        <v>0.8691358024691358</v>
      </c>
      <c r="AD18" s="6">
        <f>'"A" tevékenység'!AD18+'"B" tevékenység'!AD18+'"C" tevékenység '!AD18</f>
        <v>9</v>
      </c>
      <c r="AE18" s="6">
        <f>AB18+AD18</f>
        <v>110.25</v>
      </c>
      <c r="AF18" s="6">
        <f>B18/12*10</f>
        <v>112.5</v>
      </c>
      <c r="AG18" s="9">
        <f t="shared" si="19"/>
        <v>0.98</v>
      </c>
      <c r="AH18" s="6">
        <f>'"A" tevékenység'!AH18+'"B" tevékenység'!AH18+'"C" tevékenység '!AH18</f>
        <v>12</v>
      </c>
      <c r="AI18" s="6">
        <f>AE18+AH18</f>
        <v>122.25</v>
      </c>
      <c r="AJ18" s="6">
        <f t="shared" si="21"/>
        <v>123.75</v>
      </c>
      <c r="AK18" s="9">
        <f t="shared" si="22"/>
        <v>0.98787878787878791</v>
      </c>
      <c r="AL18" s="6">
        <f>'"A" tevékenység'!AL18+'"B" tevékenység'!AL18+'"C" tevékenység '!AL18</f>
        <v>12</v>
      </c>
      <c r="AM18" s="6">
        <f>AI18+AL18</f>
        <v>134.25</v>
      </c>
      <c r="AN18" s="9">
        <f t="shared" si="24"/>
        <v>0.99444444444444446</v>
      </c>
    </row>
    <row r="19" spans="1:40" x14ac:dyDescent="0.3">
      <c r="A19" s="12" t="s">
        <v>52</v>
      </c>
      <c r="B19">
        <f>'"A" tevékenység'!B19+'"B" tevékenység'!B19+'"C" tevékenység '!B19</f>
        <v>30</v>
      </c>
      <c r="C19">
        <f>'"A" tevékenység'!C19+'"B" tevékenység'!C19+'"C" tevékenység '!C19</f>
        <v>0</v>
      </c>
      <c r="D19" s="6">
        <f t="shared" si="39"/>
        <v>7.5</v>
      </c>
      <c r="E19" s="9">
        <f t="shared" si="1"/>
        <v>0</v>
      </c>
      <c r="F19" s="6">
        <f>'"A" tevékenység'!F19+'"B" tevékenység'!F19+'"C" tevékenység '!F19</f>
        <v>15</v>
      </c>
      <c r="G19" s="6">
        <f>'"A" tevékenység'!G19+'"B" tevékenység'!G19+'"C" tevékenység '!G19</f>
        <v>15</v>
      </c>
      <c r="H19" s="6">
        <f t="shared" si="2"/>
        <v>10</v>
      </c>
      <c r="I19" s="9">
        <f t="shared" si="3"/>
        <v>1.5</v>
      </c>
      <c r="J19" s="23">
        <f>'"A" tevékenység'!J19+'"B" tevékenység'!J19+'"C" tevékenység '!J19</f>
        <v>12</v>
      </c>
      <c r="K19" s="23">
        <f>'"A" tevékenység'!K19+'"B" tevékenység'!K19+'"C" tevékenység '!K19</f>
        <v>27</v>
      </c>
      <c r="L19" s="6">
        <f t="shared" si="4"/>
        <v>12.5</v>
      </c>
      <c r="M19" s="9">
        <f t="shared" si="5"/>
        <v>2.16</v>
      </c>
      <c r="N19" s="6">
        <f>'"A" tevékenység'!N19+'"B" tevékenység'!N19+'"C" tevékenység '!N19</f>
        <v>12</v>
      </c>
      <c r="O19" s="6">
        <f>'"A" tevékenység'!O19+'"B" tevékenység'!O19+'"C" tevékenység '!O19</f>
        <v>39</v>
      </c>
      <c r="P19" s="6">
        <f t="shared" si="6"/>
        <v>15</v>
      </c>
      <c r="Q19" s="9">
        <f t="shared" si="7"/>
        <v>2.6</v>
      </c>
      <c r="R19" s="6">
        <f>'"A" tevékenység'!R19+'"B" tevékenység'!R19+'"C" tevékenység '!R19</f>
        <v>12</v>
      </c>
      <c r="S19">
        <f t="shared" ref="S19:S20" si="42">O19+R19</f>
        <v>51</v>
      </c>
      <c r="T19" s="5">
        <f t="shared" ref="T19:T20" si="43">B19/12*7</f>
        <v>17.5</v>
      </c>
      <c r="U19" s="9">
        <f t="shared" si="10"/>
        <v>2.9142857142857141</v>
      </c>
      <c r="V19" s="6">
        <f>'"A" tevékenység'!V19+'"B" tevékenység'!V19+'"C" tevékenység '!V19</f>
        <v>9</v>
      </c>
      <c r="W19">
        <f t="shared" ref="W19:W20" si="44">S19+V19</f>
        <v>60</v>
      </c>
      <c r="X19" s="6">
        <f t="shared" si="12"/>
        <v>20</v>
      </c>
      <c r="Y19" s="9">
        <f t="shared" si="27"/>
        <v>3</v>
      </c>
      <c r="Z19" s="6">
        <f>'"A" tevékenység'!Z19+'"B" tevékenység'!Z19+'"C" tevékenység '!V19</f>
        <v>9</v>
      </c>
      <c r="AA19">
        <f t="shared" ref="AA19:AA20" si="45">W19+Z19</f>
        <v>69</v>
      </c>
      <c r="AB19" s="6">
        <f t="shared" ref="AB19:AB20" si="46">B19/12*9</f>
        <v>22.5</v>
      </c>
      <c r="AC19" s="9">
        <f t="shared" si="16"/>
        <v>3.0666666666666669</v>
      </c>
      <c r="AD19" s="6">
        <f>'"A" tevékenység'!AD19+'"B" tevékenység'!AD19+'"C" tevékenység '!AD19</f>
        <v>6</v>
      </c>
      <c r="AE19" s="6">
        <f t="shared" ref="AE19:AE20" si="47">AB19+AD19</f>
        <v>28.5</v>
      </c>
      <c r="AF19" s="6">
        <f t="shared" ref="AF19:AF20" si="48">B19/12*10</f>
        <v>25</v>
      </c>
      <c r="AG19" s="9">
        <f t="shared" si="19"/>
        <v>1.1399999999999999</v>
      </c>
      <c r="AH19" s="6">
        <f>'"A" tevékenység'!AH19+'"B" tevékenység'!AH19+'"C" tevékenység '!AH19</f>
        <v>9</v>
      </c>
      <c r="AI19" s="6">
        <f t="shared" ref="AI19:AI20" si="49">AE19+AH19</f>
        <v>37.5</v>
      </c>
      <c r="AJ19" s="6">
        <f t="shared" si="21"/>
        <v>27.5</v>
      </c>
      <c r="AK19" s="9">
        <f t="shared" si="22"/>
        <v>1.3636363636363635</v>
      </c>
      <c r="AL19" s="6">
        <f>'"A" tevékenység'!AL19+'"B" tevékenység'!AL19+'"C" tevékenység '!AL19</f>
        <v>15</v>
      </c>
      <c r="AM19" s="6">
        <f t="shared" ref="AM19:AM20" si="50">AI19+AL19</f>
        <v>52.5</v>
      </c>
      <c r="AN19" s="9">
        <f t="shared" si="24"/>
        <v>1.75</v>
      </c>
    </row>
    <row r="20" spans="1:40" x14ac:dyDescent="0.3">
      <c r="A20" s="12" t="s">
        <v>53</v>
      </c>
      <c r="B20">
        <f>'"A" tevékenység'!B20+'"B" tevékenység'!B20+'"C" tevékenység '!B20</f>
        <v>15</v>
      </c>
      <c r="C20">
        <f>'"A" tevékenység'!C20+'"B" tevékenység'!C20+'"C" tevékenység '!C20</f>
        <v>3</v>
      </c>
      <c r="D20" s="6">
        <f t="shared" si="39"/>
        <v>3.75</v>
      </c>
      <c r="E20" s="9">
        <f t="shared" si="1"/>
        <v>0.8</v>
      </c>
      <c r="F20" s="6">
        <f>'"A" tevékenység'!F20+'"B" tevékenység'!F20+'"C" tevékenység '!F20</f>
        <v>3</v>
      </c>
      <c r="G20" s="6">
        <f>'"A" tevékenység'!G20+'"B" tevékenység'!G20+'"C" tevékenység '!G20</f>
        <v>6</v>
      </c>
      <c r="H20" s="6">
        <f t="shared" si="2"/>
        <v>5</v>
      </c>
      <c r="I20" s="9">
        <f t="shared" si="3"/>
        <v>1.2</v>
      </c>
      <c r="J20" s="23">
        <f>'"A" tevékenység'!J20+'"B" tevékenység'!J20+'"C" tevékenység '!J20</f>
        <v>3</v>
      </c>
      <c r="K20" s="23">
        <f>'"A" tevékenység'!K20+'"B" tevékenység'!K20+'"C" tevékenység '!K20</f>
        <v>9</v>
      </c>
      <c r="L20" s="6">
        <f t="shared" si="4"/>
        <v>6.25</v>
      </c>
      <c r="M20" s="9">
        <f t="shared" si="5"/>
        <v>1.44</v>
      </c>
      <c r="N20" s="6">
        <f>'"A" tevékenység'!N20+'"B" tevékenység'!N20+'"C" tevékenység '!N20</f>
        <v>6</v>
      </c>
      <c r="O20" s="6">
        <f>'"A" tevékenység'!O20+'"B" tevékenység'!O20+'"C" tevékenység '!O20</f>
        <v>15</v>
      </c>
      <c r="P20" s="6">
        <f t="shared" si="6"/>
        <v>7.5</v>
      </c>
      <c r="Q20" s="9">
        <f t="shared" si="7"/>
        <v>2</v>
      </c>
      <c r="R20" s="6">
        <f>'"A" tevékenység'!R20+'"B" tevékenység'!R20+'"C" tevékenység '!R20</f>
        <v>9</v>
      </c>
      <c r="S20">
        <f t="shared" si="42"/>
        <v>24</v>
      </c>
      <c r="T20" s="5">
        <f t="shared" si="43"/>
        <v>8.75</v>
      </c>
      <c r="U20" s="9">
        <f t="shared" si="10"/>
        <v>2.7428571428571429</v>
      </c>
      <c r="V20" s="6">
        <f>'"A" tevékenység'!V20+'"B" tevékenység'!V20+'"C" tevékenység '!V20</f>
        <v>6</v>
      </c>
      <c r="W20">
        <f t="shared" si="44"/>
        <v>30</v>
      </c>
      <c r="X20" s="6">
        <f t="shared" si="12"/>
        <v>10</v>
      </c>
      <c r="Y20" s="9">
        <f t="shared" si="27"/>
        <v>3</v>
      </c>
      <c r="Z20" s="6">
        <f>'"A" tevékenység'!Z20+'"B" tevékenység'!Z20+'"C" tevékenység '!V20</f>
        <v>6</v>
      </c>
      <c r="AA20">
        <f t="shared" si="45"/>
        <v>36</v>
      </c>
      <c r="AB20" s="6">
        <f t="shared" si="46"/>
        <v>11.25</v>
      </c>
      <c r="AC20" s="9">
        <f t="shared" si="16"/>
        <v>3.2</v>
      </c>
      <c r="AD20" s="6">
        <f>'"A" tevékenység'!AD20+'"B" tevékenység'!AD20+'"C" tevékenység '!AD20</f>
        <v>3</v>
      </c>
      <c r="AE20" s="6">
        <f t="shared" si="47"/>
        <v>14.25</v>
      </c>
      <c r="AF20" s="6">
        <f t="shared" si="48"/>
        <v>12.5</v>
      </c>
      <c r="AG20" s="9">
        <f t="shared" si="19"/>
        <v>1.1399999999999999</v>
      </c>
      <c r="AH20" s="6">
        <f>'"A" tevékenység'!AH20+'"B" tevékenység'!AH20+'"C" tevékenység '!AH20</f>
        <v>6</v>
      </c>
      <c r="AI20" s="6">
        <f t="shared" si="49"/>
        <v>20.25</v>
      </c>
      <c r="AJ20" s="6">
        <f t="shared" si="21"/>
        <v>13.75</v>
      </c>
      <c r="AK20" s="9">
        <f t="shared" si="22"/>
        <v>1.4727272727272727</v>
      </c>
      <c r="AL20" s="6">
        <f>'"A" tevékenység'!AL20+'"B" tevékenység'!AL20+'"C" tevékenység '!AL20</f>
        <v>3</v>
      </c>
      <c r="AM20" s="6">
        <f t="shared" si="50"/>
        <v>23.25</v>
      </c>
      <c r="AN20" s="9">
        <f t="shared" si="24"/>
        <v>1.55</v>
      </c>
    </row>
    <row r="21" spans="1:40" s="1" customFormat="1" ht="28.8" x14ac:dyDescent="0.3">
      <c r="A21" s="2" t="s">
        <v>96</v>
      </c>
      <c r="B21">
        <f>'"A" tevékenység'!B21+'"B" tevékenység'!B21+'"C" tevékenység '!B21</f>
        <v>3231</v>
      </c>
      <c r="C21">
        <f>'"A" tevékenység'!C21+'"B" tevékenység'!C21+'"C" tevékenység '!C21</f>
        <v>1059</v>
      </c>
      <c r="D21" s="5">
        <f>D15+D16+D17</f>
        <v>807.75</v>
      </c>
      <c r="E21" s="8">
        <f t="shared" si="1"/>
        <v>1.3110492107706593</v>
      </c>
      <c r="F21" s="6">
        <f>'"A" tevékenység'!F21+'"B" tevékenység'!F21+'"C" tevékenység '!F21</f>
        <v>285</v>
      </c>
      <c r="G21" s="6">
        <f>'"A" tevékenység'!G21+'"B" tevékenység'!G21+'"C" tevékenység '!G21</f>
        <v>1323</v>
      </c>
      <c r="H21" s="5">
        <f t="shared" si="2"/>
        <v>1077</v>
      </c>
      <c r="I21" s="8">
        <f t="shared" si="3"/>
        <v>1.2284122562674096</v>
      </c>
      <c r="J21" s="23">
        <f>'"A" tevékenység'!J21+'"B" tevékenység'!J21+'"C" tevékenység '!J21</f>
        <v>369</v>
      </c>
      <c r="K21" s="23">
        <f>'"A" tevékenység'!K21+'"B" tevékenység'!K21+'"C" tevékenység '!K21</f>
        <v>1692</v>
      </c>
      <c r="L21" s="5">
        <f t="shared" si="4"/>
        <v>1346.25</v>
      </c>
      <c r="M21" s="8">
        <f t="shared" si="5"/>
        <v>1.256824512534819</v>
      </c>
      <c r="N21" s="6">
        <f>'"A" tevékenység'!N21+'"B" tevékenység'!N21+'"C" tevékenység '!N21</f>
        <v>363</v>
      </c>
      <c r="O21" s="6">
        <f>'"A" tevékenység'!O21+'"B" tevékenység'!O21+'"C" tevékenység '!O21</f>
        <v>2055</v>
      </c>
      <c r="P21" s="6">
        <f t="shared" si="6"/>
        <v>1615.5</v>
      </c>
      <c r="Q21" s="9">
        <f t="shared" si="7"/>
        <v>1.2720519962859795</v>
      </c>
      <c r="R21" s="6">
        <f>'"A" tevékenység'!R21+'"B" tevékenység'!R21+'"C" tevékenység '!R21</f>
        <v>300</v>
      </c>
      <c r="S21" s="1">
        <f t="shared" ref="S21:AM21" si="51">S15+S16+S17</f>
        <v>2346</v>
      </c>
      <c r="T21" s="5">
        <f>T15+T16+T17</f>
        <v>1884.75</v>
      </c>
      <c r="U21" s="9">
        <f t="shared" si="10"/>
        <v>1.2447274174293672</v>
      </c>
      <c r="V21" s="6">
        <f>'"A" tevékenység'!V21+'"B" tevékenység'!V21+'"C" tevékenység '!V21</f>
        <v>258</v>
      </c>
      <c r="W21" s="1">
        <f t="shared" si="51"/>
        <v>2604</v>
      </c>
      <c r="X21" s="6">
        <f t="shared" si="12"/>
        <v>2154</v>
      </c>
      <c r="Y21" s="9">
        <f t="shared" si="27"/>
        <v>1.2089136490250696</v>
      </c>
      <c r="Z21" s="6">
        <f>'"A" tevékenység'!Z21+'"B" tevékenység'!Z21+'"C" tevékenység '!V21</f>
        <v>244</v>
      </c>
      <c r="AA21" s="1">
        <f t="shared" si="51"/>
        <v>2848</v>
      </c>
      <c r="AB21" s="5">
        <f t="shared" si="51"/>
        <v>2423.25</v>
      </c>
      <c r="AC21" s="9">
        <f t="shared" si="16"/>
        <v>1.1752811307128856</v>
      </c>
      <c r="AD21" s="6">
        <f>'"A" tevékenység'!AD21+'"B" tevékenység'!AD21+'"C" tevékenység '!AD21</f>
        <v>246</v>
      </c>
      <c r="AE21" s="1">
        <f t="shared" si="51"/>
        <v>3036</v>
      </c>
      <c r="AF21" s="5">
        <f t="shared" si="51"/>
        <v>2692.5</v>
      </c>
      <c r="AG21" s="9">
        <f t="shared" si="19"/>
        <v>1.1275766016713091</v>
      </c>
      <c r="AH21" s="6">
        <f>'"A" tevékenység'!AH21+'"B" tevékenység'!AH21+'"C" tevékenység '!AH21</f>
        <v>264</v>
      </c>
      <c r="AI21" s="1">
        <f t="shared" si="51"/>
        <v>3300</v>
      </c>
      <c r="AJ21" s="6">
        <f t="shared" si="21"/>
        <v>2961.75</v>
      </c>
      <c r="AK21" s="9">
        <f t="shared" si="22"/>
        <v>1.1142061281337048</v>
      </c>
      <c r="AL21" s="6">
        <f>'"A" tevékenység'!AL21+'"B" tevékenység'!AL21+'"C" tevékenység '!AL21</f>
        <v>276</v>
      </c>
      <c r="AM21" s="5">
        <f t="shared" si="51"/>
        <v>3252.75</v>
      </c>
      <c r="AN21" s="9">
        <f t="shared" si="24"/>
        <v>1.0067316620241411</v>
      </c>
    </row>
    <row r="22" spans="1:40" s="1" customFormat="1" x14ac:dyDescent="0.3">
      <c r="A22" s="2" t="s">
        <v>54</v>
      </c>
      <c r="B22">
        <f>'"A" tevékenység'!B22+'"B" tevékenység'!B22+'"C" tevékenység '!B22</f>
        <v>600</v>
      </c>
      <c r="C22">
        <f>'"A" tevékenység'!C22+'"B" tevékenység'!C22+'"C" tevékenység '!C22</f>
        <v>150</v>
      </c>
      <c r="D22" s="5">
        <f>B22/4</f>
        <v>150</v>
      </c>
      <c r="E22" s="8">
        <f t="shared" si="1"/>
        <v>1</v>
      </c>
      <c r="F22" s="6">
        <f>'"A" tevékenység'!F22+'"B" tevékenység'!F22+'"C" tevékenység '!F22</f>
        <v>36</v>
      </c>
      <c r="G22" s="6">
        <f>'"A" tevékenység'!G22+'"B" tevékenység'!G22+'"C" tevékenység '!G22</f>
        <v>240</v>
      </c>
      <c r="H22" s="5">
        <f t="shared" si="2"/>
        <v>200</v>
      </c>
      <c r="I22" s="8">
        <f t="shared" si="3"/>
        <v>1.2</v>
      </c>
      <c r="J22" s="23">
        <f>'"A" tevékenység'!J22+'"B" tevékenység'!J22+'"C" tevékenység '!J22</f>
        <v>42</v>
      </c>
      <c r="K22" s="23">
        <f>'"A" tevékenység'!K22+'"B" tevékenység'!K22+'"C" tevékenység '!K22</f>
        <v>282</v>
      </c>
      <c r="L22" s="5">
        <f t="shared" si="4"/>
        <v>250</v>
      </c>
      <c r="M22" s="8">
        <f t="shared" si="5"/>
        <v>1.1279999999999999</v>
      </c>
      <c r="N22" s="6">
        <f>'"A" tevékenység'!N22+'"B" tevékenység'!N22+'"C" tevékenység '!N22</f>
        <v>45</v>
      </c>
      <c r="O22" s="6">
        <f>'"A" tevékenység'!O22+'"B" tevékenység'!O22+'"C" tevékenység '!O22</f>
        <v>327</v>
      </c>
      <c r="P22" s="6">
        <f t="shared" si="6"/>
        <v>300</v>
      </c>
      <c r="Q22" s="9">
        <f t="shared" si="7"/>
        <v>1.0900000000000001</v>
      </c>
      <c r="R22" s="6">
        <f>'"A" tevékenység'!R22+'"B" tevékenység'!R22+'"C" tevékenység '!R22</f>
        <v>45</v>
      </c>
      <c r="S22" s="1">
        <f>O22+R22</f>
        <v>372</v>
      </c>
      <c r="T22" s="5">
        <f>B22/12*7</f>
        <v>350</v>
      </c>
      <c r="U22" s="9">
        <f t="shared" si="10"/>
        <v>1.0628571428571429</v>
      </c>
      <c r="V22" s="6">
        <f>'"A" tevékenység'!V22+'"B" tevékenység'!V22+'"C" tevékenység '!V22</f>
        <v>42</v>
      </c>
      <c r="W22" s="1">
        <f>S22+V22</f>
        <v>414</v>
      </c>
      <c r="X22" s="6">
        <f t="shared" si="12"/>
        <v>400</v>
      </c>
      <c r="Y22" s="9">
        <f t="shared" si="27"/>
        <v>1.0349999999999999</v>
      </c>
      <c r="Z22" s="6">
        <f>'"A" tevékenység'!Z22+'"B" tevékenység'!Z22+'"C" tevékenység '!V22</f>
        <v>42</v>
      </c>
      <c r="AA22" s="1">
        <f>W22+Z22</f>
        <v>456</v>
      </c>
      <c r="AB22" s="5">
        <f>B22/12*9</f>
        <v>450</v>
      </c>
      <c r="AC22" s="9">
        <f t="shared" si="16"/>
        <v>1.0133333333333334</v>
      </c>
      <c r="AD22" s="6">
        <f>'"A" tevékenység'!AD22+'"B" tevékenység'!AD22+'"C" tevékenység '!AD22</f>
        <v>42</v>
      </c>
      <c r="AE22" s="1">
        <f>AA22+AD22</f>
        <v>498</v>
      </c>
      <c r="AF22" s="5">
        <f>B22/12*10</f>
        <v>500</v>
      </c>
      <c r="AG22" s="9">
        <f t="shared" si="19"/>
        <v>0.996</v>
      </c>
      <c r="AH22" s="6">
        <f>'"A" tevékenység'!AH22+'"B" tevékenység'!AH22+'"C" tevékenység '!AH22</f>
        <v>45</v>
      </c>
      <c r="AI22" s="1">
        <f>AE22+AH22</f>
        <v>543</v>
      </c>
      <c r="AJ22" s="6">
        <f t="shared" si="21"/>
        <v>550</v>
      </c>
      <c r="AK22" s="9">
        <f t="shared" si="22"/>
        <v>0.9872727272727273</v>
      </c>
      <c r="AL22" s="6">
        <f>'"A" tevékenység'!AL22+'"B" tevékenység'!AL22+'"C" tevékenység '!AL22</f>
        <v>42</v>
      </c>
      <c r="AM22" s="5">
        <f>AI22+AL22</f>
        <v>585</v>
      </c>
      <c r="AN22" s="9">
        <f t="shared" si="24"/>
        <v>0.97499999999999998</v>
      </c>
    </row>
    <row r="23" spans="1:40" s="1" customFormat="1" x14ac:dyDescent="0.3">
      <c r="A23" s="2" t="s">
        <v>93</v>
      </c>
      <c r="B23">
        <f>'"A" tevékenység'!B23+'"B" tevékenység'!B23+'"C" tevékenység '!B23</f>
        <v>360</v>
      </c>
      <c r="C23">
        <f>'"A" tevékenység'!C23+'"B" tevékenység'!C23+'"C" tevékenység '!C23</f>
        <v>120</v>
      </c>
      <c r="D23" s="5">
        <f>B23/4</f>
        <v>90</v>
      </c>
      <c r="E23" s="8">
        <f t="shared" si="1"/>
        <v>1.3333333333333333</v>
      </c>
      <c r="F23" s="6">
        <f>'"A" tevékenység'!F23+'"B" tevékenység'!F23+'"C" tevékenység '!F23</f>
        <v>9</v>
      </c>
      <c r="G23" s="6">
        <f>'"A" tevékenység'!G23+'"B" tevékenység'!G23+'"C" tevékenység '!G23</f>
        <v>129</v>
      </c>
      <c r="H23" s="5">
        <f t="shared" si="2"/>
        <v>120</v>
      </c>
      <c r="I23" s="8">
        <f t="shared" si="3"/>
        <v>1.075</v>
      </c>
      <c r="J23" s="23">
        <f>'"A" tevékenység'!J23+'"B" tevékenység'!J23+'"C" tevékenység '!J23</f>
        <v>12</v>
      </c>
      <c r="K23" s="23">
        <f>'"A" tevékenység'!K23+'"B" tevékenység'!K23+'"C" tevékenység '!K23</f>
        <v>141</v>
      </c>
      <c r="L23" s="5">
        <f t="shared" si="4"/>
        <v>150</v>
      </c>
      <c r="M23" s="8">
        <f t="shared" si="5"/>
        <v>0.94</v>
      </c>
      <c r="N23" s="6">
        <f>'"A" tevékenység'!N23+'"B" tevékenység'!N23+'"C" tevékenység '!N23</f>
        <v>36</v>
      </c>
      <c r="O23" s="6">
        <f>'"A" tevékenység'!O23+'"B" tevékenység'!O23+'"C" tevékenység '!O23</f>
        <v>177</v>
      </c>
      <c r="P23" s="6">
        <f t="shared" si="6"/>
        <v>180</v>
      </c>
      <c r="Q23" s="9">
        <f t="shared" si="7"/>
        <v>0.98333333333333328</v>
      </c>
      <c r="R23" s="6">
        <f>'"A" tevékenység'!R23+'"B" tevékenység'!R23+'"C" tevékenység '!R23</f>
        <v>39</v>
      </c>
      <c r="S23" s="1">
        <f>O23+R23</f>
        <v>216</v>
      </c>
      <c r="T23" s="5">
        <f>B23/12*7</f>
        <v>210</v>
      </c>
      <c r="U23" s="9">
        <f t="shared" si="10"/>
        <v>1.0285714285714285</v>
      </c>
      <c r="V23" s="6">
        <f>'"A" tevékenység'!V23+'"B" tevékenység'!V23+'"C" tevékenység '!V23</f>
        <v>33</v>
      </c>
      <c r="W23" s="1">
        <f>S23+V23</f>
        <v>249</v>
      </c>
      <c r="X23" s="6">
        <f t="shared" si="12"/>
        <v>240</v>
      </c>
      <c r="Y23" s="9">
        <f t="shared" si="27"/>
        <v>1.0375000000000001</v>
      </c>
      <c r="Z23" s="6">
        <f>'"A" tevékenység'!Z23+'"B" tevékenység'!Z23+'"C" tevékenység '!V23</f>
        <v>31</v>
      </c>
      <c r="AA23" s="1">
        <f>W23+Z23</f>
        <v>280</v>
      </c>
      <c r="AB23" s="5">
        <f>B23/12*9</f>
        <v>270</v>
      </c>
      <c r="AC23" s="9">
        <f t="shared" si="16"/>
        <v>1.037037037037037</v>
      </c>
      <c r="AD23" s="6">
        <f>'"A" tevékenység'!AD23+'"B" tevékenység'!AD23+'"C" tevékenység '!AD23</f>
        <v>33</v>
      </c>
      <c r="AE23" s="1">
        <f>AA23+AD23</f>
        <v>313</v>
      </c>
      <c r="AF23" s="5">
        <f>B23/12*10</f>
        <v>300</v>
      </c>
      <c r="AG23" s="9">
        <f t="shared" si="19"/>
        <v>1.0433333333333332</v>
      </c>
      <c r="AH23" s="6">
        <f>'"A" tevékenység'!AH23+'"B" tevékenység'!AH23+'"C" tevékenység '!AH23</f>
        <v>36</v>
      </c>
      <c r="AI23" s="1">
        <f>AE23+AH23</f>
        <v>349</v>
      </c>
      <c r="AJ23" s="6">
        <f t="shared" si="21"/>
        <v>330</v>
      </c>
      <c r="AK23" s="9">
        <f t="shared" si="22"/>
        <v>1.0575757575757576</v>
      </c>
      <c r="AL23" s="6">
        <f>'"A" tevékenység'!AL23+'"B" tevékenység'!AL23+'"C" tevékenység '!AL23</f>
        <v>30</v>
      </c>
      <c r="AM23" s="5">
        <f>AI23+AL23</f>
        <v>379</v>
      </c>
      <c r="AN23" s="9">
        <f t="shared" si="24"/>
        <v>1.0527777777777778</v>
      </c>
    </row>
    <row r="24" spans="1:40" s="1" customFormat="1" x14ac:dyDescent="0.3">
      <c r="A24" s="2" t="s">
        <v>55</v>
      </c>
      <c r="B24">
        <f>'"A" tevékenység'!B24+'"B" tevékenység'!B24+'"C" tevékenység '!B24</f>
        <v>5964</v>
      </c>
      <c r="C24">
        <f>'"A" tevékenység'!C24+'"B" tevékenység'!C24+'"C" tevékenység '!C24</f>
        <v>1920</v>
      </c>
      <c r="D24" s="1">
        <f>D14+D21+D22+D23</f>
        <v>1491</v>
      </c>
      <c r="E24" s="8">
        <f t="shared" si="1"/>
        <v>1.2877263581488934</v>
      </c>
      <c r="F24" s="6">
        <f>'"A" tevékenység'!F24+'"B" tevékenység'!F24+'"C" tevékenység '!F24</f>
        <v>393</v>
      </c>
      <c r="G24" s="6">
        <f>'"A" tevékenység'!G24+'"B" tevékenység'!G24+'"C" tevékenység '!G24</f>
        <v>2346</v>
      </c>
      <c r="H24" s="5">
        <f t="shared" si="2"/>
        <v>1988</v>
      </c>
      <c r="I24" s="8">
        <f t="shared" si="3"/>
        <v>1.1800804828973843</v>
      </c>
      <c r="J24" s="23">
        <f>'"A" tevékenység'!J24+'"B" tevékenység'!J24+'"C" tevékenység '!J24</f>
        <v>678</v>
      </c>
      <c r="K24" s="23">
        <f>'"A" tevékenység'!K24+'"B" tevékenység'!K24+'"C" tevékenység '!K24</f>
        <v>3024</v>
      </c>
      <c r="L24" s="5">
        <f t="shared" si="4"/>
        <v>2485</v>
      </c>
      <c r="M24" s="8">
        <f t="shared" si="5"/>
        <v>1.2169014084507042</v>
      </c>
      <c r="N24" s="6">
        <f>'"A" tevékenység'!N24+'"B" tevékenység'!N24+'"C" tevékenység '!N24</f>
        <v>651</v>
      </c>
      <c r="O24" s="6">
        <f>'"A" tevékenység'!O24+'"B" tevékenység'!O24+'"C" tevékenység '!O24</f>
        <v>3675</v>
      </c>
      <c r="P24" s="6">
        <f t="shared" si="6"/>
        <v>2982</v>
      </c>
      <c r="Q24" s="9">
        <f t="shared" si="7"/>
        <v>1.232394366197183</v>
      </c>
      <c r="R24" s="6">
        <f>'"A" tevékenység'!R24+'"B" tevékenység'!R24+'"C" tevékenység '!R24</f>
        <v>582</v>
      </c>
      <c r="S24" s="1">
        <f t="shared" ref="S24:AM24" si="52">S14+S21+S22+S23</f>
        <v>4248</v>
      </c>
      <c r="T24" s="5">
        <f>T14+T21+T22+T23</f>
        <v>3479</v>
      </c>
      <c r="U24" s="9">
        <f t="shared" si="10"/>
        <v>1.2210405288876114</v>
      </c>
      <c r="V24" s="6">
        <f>'"A" tevékenység'!V24+'"B" tevékenység'!V24+'"C" tevékenység '!V24</f>
        <v>549</v>
      </c>
      <c r="W24" s="1">
        <f t="shared" si="52"/>
        <v>4797</v>
      </c>
      <c r="X24" s="6">
        <f t="shared" si="12"/>
        <v>3976</v>
      </c>
      <c r="Y24" s="9">
        <f t="shared" si="27"/>
        <v>1.2064889336016096</v>
      </c>
      <c r="Z24" s="6">
        <f>'"A" tevékenység'!Z24+'"B" tevékenység'!Z24+'"C" tevékenység '!V24</f>
        <v>519</v>
      </c>
      <c r="AA24" s="1">
        <f t="shared" si="52"/>
        <v>5316</v>
      </c>
      <c r="AB24" s="5">
        <f t="shared" si="52"/>
        <v>4473</v>
      </c>
      <c r="AC24" s="9">
        <f t="shared" si="16"/>
        <v>1.1884641180415829</v>
      </c>
      <c r="AD24" s="6">
        <f>'"A" tevékenység'!AD24+'"B" tevékenység'!AD24+'"C" tevékenység '!AD24</f>
        <v>510</v>
      </c>
      <c r="AE24" s="1">
        <f t="shared" si="52"/>
        <v>5768</v>
      </c>
      <c r="AF24" s="5">
        <f t="shared" si="52"/>
        <v>4970</v>
      </c>
      <c r="AG24" s="9">
        <f t="shared" si="19"/>
        <v>1.1605633802816901</v>
      </c>
      <c r="AH24" s="6">
        <f>'"A" tevékenység'!AH24+'"B" tevékenység'!AH24+'"C" tevékenység '!AH24</f>
        <v>537</v>
      </c>
      <c r="AI24" s="1">
        <f t="shared" si="52"/>
        <v>6305</v>
      </c>
      <c r="AJ24" s="6">
        <f t="shared" si="21"/>
        <v>5467</v>
      </c>
      <c r="AK24" s="9">
        <f t="shared" si="22"/>
        <v>1.1532833363819279</v>
      </c>
      <c r="AL24" s="6">
        <f>'"A" tevékenység'!AL24+'"B" tevékenység'!AL24+'"C" tevékenység '!AL24</f>
        <v>558</v>
      </c>
      <c r="AM24" s="5">
        <f t="shared" si="52"/>
        <v>6539.75</v>
      </c>
      <c r="AN24" s="9">
        <f t="shared" si="24"/>
        <v>1.096537558685446</v>
      </c>
    </row>
    <row r="25" spans="1:40" s="1" customFormat="1" x14ac:dyDescent="0.3">
      <c r="A25" s="2" t="s">
        <v>68</v>
      </c>
      <c r="B25">
        <f>'"A" tevékenység'!B25+'"B" tevékenység'!B25+'"C" tevékenység '!B25</f>
        <v>4776</v>
      </c>
      <c r="C25" s="1">
        <f>C8-C24</f>
        <v>1470</v>
      </c>
      <c r="D25" s="5">
        <f>D8-D24</f>
        <v>1194</v>
      </c>
      <c r="E25" s="9">
        <f t="shared" si="1"/>
        <v>1.2311557788944723</v>
      </c>
      <c r="F25" s="6">
        <f>'"A" tevékenység'!F25+'"B" tevékenység'!F25+'"C" tevékenység '!F25</f>
        <v>-51</v>
      </c>
      <c r="G25" s="6">
        <f>'"A" tevékenység'!G25+'"B" tevékenység'!G25+'"C" tevékenység '!G25</f>
        <v>1386</v>
      </c>
      <c r="H25" s="6">
        <f t="shared" si="2"/>
        <v>1592</v>
      </c>
      <c r="I25" s="9">
        <f t="shared" si="3"/>
        <v>0.87060301507537685</v>
      </c>
      <c r="J25" s="23">
        <f>'"A" tevékenység'!J25+'"B" tevékenység'!J25+'"C" tevékenység '!J25</f>
        <v>147</v>
      </c>
      <c r="K25" s="23">
        <f>'"A" tevékenység'!K25+'"B" tevékenység'!K25+'"C" tevékenység '!K25</f>
        <v>1533</v>
      </c>
      <c r="L25" s="6">
        <f t="shared" si="4"/>
        <v>1990</v>
      </c>
      <c r="M25" s="9">
        <f t="shared" si="5"/>
        <v>0.77035175879396989</v>
      </c>
      <c r="N25" s="6">
        <f>'"A" tevékenység'!N25+'"B" tevékenység'!N25+'"C" tevékenység '!N25</f>
        <v>504</v>
      </c>
      <c r="O25" s="6">
        <f>'"A" tevékenység'!O25+'"B" tevékenység'!O25+'"C" tevékenység '!O25</f>
        <v>2037</v>
      </c>
      <c r="P25" s="6">
        <f t="shared" si="6"/>
        <v>2388</v>
      </c>
      <c r="Q25" s="9">
        <f t="shared" si="7"/>
        <v>0.85301507537688437</v>
      </c>
      <c r="R25" s="6">
        <f>'"A" tevékenység'!R25+'"B" tevékenység'!R25+'"C" tevékenység '!R25</f>
        <v>-33</v>
      </c>
      <c r="S25" s="1">
        <f t="shared" ref="S25:AM25" si="53">S8-S24</f>
        <v>2013</v>
      </c>
      <c r="T25" s="5">
        <f>B25/12*7</f>
        <v>2786</v>
      </c>
      <c r="U25" s="9">
        <f t="shared" si="10"/>
        <v>0.72254127781765976</v>
      </c>
      <c r="V25" s="6">
        <f>'"A" tevékenység'!V25+'"B" tevékenység'!V25+'"C" tevékenység '!V25</f>
        <v>-189</v>
      </c>
      <c r="W25" s="1">
        <f t="shared" si="53"/>
        <v>1824</v>
      </c>
      <c r="X25" s="6">
        <f t="shared" si="12"/>
        <v>3184</v>
      </c>
      <c r="Y25" s="9">
        <f t="shared" si="27"/>
        <v>0.57286432160804024</v>
      </c>
      <c r="Z25" s="6">
        <f>'"A" tevékenység'!Z25+'"B" tevékenység'!Z25+'"C" tevékenység '!V25</f>
        <v>-127</v>
      </c>
      <c r="AA25" s="1">
        <f t="shared" si="53"/>
        <v>1697</v>
      </c>
      <c r="AB25" s="5">
        <f t="shared" si="53"/>
        <v>3582</v>
      </c>
      <c r="AC25" s="9">
        <f t="shared" si="16"/>
        <v>0.47375767727526519</v>
      </c>
      <c r="AD25" s="6">
        <f>'"A" tevékenység'!AD25+'"B" tevékenység'!AD25+'"C" tevékenység '!AD25</f>
        <v>69</v>
      </c>
      <c r="AE25" s="1">
        <f t="shared" si="53"/>
        <v>1824</v>
      </c>
      <c r="AF25" s="5">
        <f t="shared" si="53"/>
        <v>3980</v>
      </c>
      <c r="AG25" s="9">
        <f t="shared" si="19"/>
        <v>0.45829145728643217</v>
      </c>
      <c r="AH25" s="6">
        <f>'"A" tevékenység'!AH25+'"B" tevékenység'!AH25+'"C" tevékenység '!AH25</f>
        <v>63</v>
      </c>
      <c r="AI25" s="1">
        <f t="shared" si="53"/>
        <v>1887</v>
      </c>
      <c r="AJ25" s="6">
        <f t="shared" si="21"/>
        <v>4378</v>
      </c>
      <c r="AK25" s="9">
        <f t="shared" si="22"/>
        <v>0.43101873001370489</v>
      </c>
      <c r="AL25" s="6">
        <f>'"A" tevékenység'!AL25+'"B" tevékenység'!AL25+'"C" tevékenység '!AL25</f>
        <v>15</v>
      </c>
      <c r="AM25" s="5">
        <f t="shared" si="53"/>
        <v>2225.25</v>
      </c>
      <c r="AN25" s="9">
        <f t="shared" si="24"/>
        <v>0.46592336683417085</v>
      </c>
    </row>
    <row r="26" spans="1:40" x14ac:dyDescent="0.3">
      <c r="A26" s="12" t="s">
        <v>92</v>
      </c>
      <c r="B26" s="6"/>
      <c r="C26" s="5">
        <f>'"A" tevékenység'!C26+'"B" tevékenység'!C26+'"C" tevékenység '!C26</f>
        <v>-421</v>
      </c>
      <c r="D26" s="5"/>
      <c r="E26" s="5"/>
      <c r="F26" s="5">
        <f>'"A" tevékenység'!F26+'"B" tevékenység'!F26+'"C" tevékenység '!F26</f>
        <v>-84</v>
      </c>
      <c r="G26" s="5">
        <f>'"A" tevékenység'!G26+'"B" tevékenység'!G26+'"C" tevékenység '!G26</f>
        <v>-505</v>
      </c>
      <c r="H26" s="5"/>
      <c r="I26" s="5"/>
      <c r="J26" s="5">
        <f>'"A" tevékenység'!J26+'"B" tevékenység'!J26+'"C" tevékenység '!J26</f>
        <v>-92</v>
      </c>
      <c r="K26" s="5">
        <f>'"A" tevékenység'!K26+'"B" tevékenység'!K26+'"C" tevékenység '!K26</f>
        <v>-597</v>
      </c>
      <c r="L26" s="5"/>
      <c r="M26" s="5"/>
      <c r="N26" s="5">
        <f>'"A" tevékenység'!N26+'"B" tevékenység'!N26+'"C" tevékenység '!N26</f>
        <v>-117</v>
      </c>
      <c r="O26" s="5">
        <f>'"A" tevékenység'!O26+'"B" tevékenység'!O26+'"C" tevékenység '!O26</f>
        <v>-714</v>
      </c>
      <c r="P26" s="5"/>
      <c r="Q26" s="5"/>
      <c r="R26" s="5">
        <f>'"A" tevékenység'!R26+'"B" tevékenység'!R26+'"C" tevékenység '!R26</f>
        <v>-177</v>
      </c>
      <c r="S26" s="5">
        <f>'"A" tevékenység'!S26+'"B" tevékenység'!S26+'"C" tevékenység '!S26</f>
        <v>-891</v>
      </c>
      <c r="T26" s="5"/>
      <c r="U26" s="5"/>
      <c r="V26" s="5">
        <f>'"A" tevékenység'!V26+'"B" tevékenység'!V26+'"C" tevékenység '!V26</f>
        <v>-173</v>
      </c>
      <c r="W26" s="5">
        <f>'"A" tevékenység'!W26+'"B" tevékenység'!W26+'"C" tevékenység '!W26</f>
        <v>-1064</v>
      </c>
      <c r="X26" s="5"/>
      <c r="Y26" s="5"/>
      <c r="Z26" s="5">
        <f>'"A" tevékenység'!Z26+'"B" tevékenység'!Z26+'"C" tevékenység '!Z26</f>
        <v>-181</v>
      </c>
      <c r="AA26" s="5">
        <f>'"A" tevékenység'!AA26+'"B" tevékenység'!AA26+'"C" tevékenység '!AA26</f>
        <v>-1245</v>
      </c>
      <c r="AB26" s="5"/>
      <c r="AC26" s="5"/>
      <c r="AD26" s="5">
        <f>'"A" tevékenység'!AD26+'"B" tevékenység'!AD26+'"C" tevékenység '!AD26</f>
        <v>-178</v>
      </c>
      <c r="AE26" s="5">
        <f>'"A" tevékenység'!AE26+'"B" tevékenység'!AE26+'"C" tevékenység '!AE26</f>
        <v>-1423</v>
      </c>
      <c r="AF26" s="5"/>
      <c r="AG26" s="5"/>
      <c r="AH26" s="5">
        <f>'"A" tevékenység'!AH26+'"B" tevékenység'!AH26+'"C" tevékenység '!AH26</f>
        <v>-168</v>
      </c>
      <c r="AI26" s="5">
        <f>'"A" tevékenység'!AI26+'"B" tevékenység'!AI26+'"C" tevékenység '!AI26</f>
        <v>-1591</v>
      </c>
      <c r="AJ26" s="5"/>
      <c r="AK26" s="5"/>
      <c r="AL26" s="5">
        <f>'"A" tevékenység'!AL26+'"B" tevékenység'!AL26+'"C" tevékenység '!AL26</f>
        <v>-161</v>
      </c>
      <c r="AM26" s="5">
        <f>'"A" tevékenység'!AM26+'"B" tevékenység'!AM26+'"C" tevékenység '!AM26</f>
        <v>-1752</v>
      </c>
      <c r="AN26" s="5"/>
    </row>
    <row r="27" spans="1:40" s="1" customFormat="1" x14ac:dyDescent="0.3">
      <c r="A27" s="2" t="s">
        <v>69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9" spans="1:40" s="3" customFormat="1" x14ac:dyDescent="0.3">
      <c r="D29" s="4"/>
      <c r="E29" s="7"/>
      <c r="H29" s="4"/>
      <c r="I29" s="7"/>
      <c r="L29" s="4"/>
      <c r="M29" s="7"/>
      <c r="P29" s="4"/>
      <c r="Q29" s="7"/>
      <c r="T29" s="4"/>
      <c r="U29" s="7"/>
      <c r="X29" s="4"/>
      <c r="Y29" s="7"/>
      <c r="AB29" s="4"/>
      <c r="AC29" s="7"/>
      <c r="AF29" s="4"/>
      <c r="AG29" s="7"/>
      <c r="AJ29" s="4"/>
      <c r="AK29" s="7"/>
      <c r="AM29" s="4"/>
      <c r="AN29" s="7"/>
    </row>
    <row r="30" spans="1:40" x14ac:dyDescent="0.3">
      <c r="A30" s="2"/>
      <c r="F30" s="6"/>
      <c r="G30" s="26"/>
      <c r="J30" s="23"/>
      <c r="N30" s="6"/>
      <c r="P30" s="9"/>
    </row>
    <row r="31" spans="1:40" x14ac:dyDescent="0.3">
      <c r="B31" s="6"/>
      <c r="C31" s="6"/>
      <c r="E31" s="6"/>
      <c r="F31" s="6"/>
      <c r="G31" s="6"/>
      <c r="I31" s="6"/>
      <c r="J31" s="6"/>
      <c r="K31" s="6"/>
      <c r="M31" s="6"/>
      <c r="N31" s="6"/>
      <c r="O31" s="6"/>
      <c r="P31" s="9"/>
    </row>
    <row r="32" spans="1:40" x14ac:dyDescent="0.3">
      <c r="B32" s="6"/>
      <c r="C32" s="6"/>
      <c r="E32" s="6"/>
      <c r="F32" s="6"/>
      <c r="G32" s="6"/>
      <c r="I32" s="6"/>
      <c r="J32" s="6"/>
      <c r="K32" s="6"/>
      <c r="M32" s="6"/>
      <c r="N32" s="6"/>
      <c r="O32" s="6"/>
      <c r="P32" s="9"/>
    </row>
    <row r="33" spans="1:40" x14ac:dyDescent="0.3">
      <c r="B33" s="6"/>
      <c r="C33" s="6"/>
      <c r="E33" s="6"/>
      <c r="F33" s="6"/>
      <c r="G33" s="6"/>
      <c r="I33" s="6"/>
      <c r="J33" s="6"/>
      <c r="K33" s="6"/>
      <c r="M33" s="6"/>
      <c r="N33" s="6"/>
      <c r="O33" s="6"/>
      <c r="P33" s="9"/>
    </row>
    <row r="34" spans="1:40" x14ac:dyDescent="0.3">
      <c r="B34" s="6"/>
      <c r="C34" s="6"/>
      <c r="E34" s="6"/>
      <c r="F34" s="6"/>
      <c r="G34" s="6"/>
      <c r="I34" s="6"/>
      <c r="J34" s="6"/>
      <c r="K34" s="6"/>
      <c r="M34" s="6"/>
      <c r="N34" s="6"/>
      <c r="O34" s="6"/>
      <c r="P34" s="9"/>
    </row>
    <row r="35" spans="1:40" s="1" customFormat="1" x14ac:dyDescent="0.3">
      <c r="A35" s="2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9"/>
      <c r="Q35" s="8"/>
      <c r="T35" s="5"/>
      <c r="U35" s="8"/>
      <c r="X35" s="5"/>
      <c r="Y35" s="8"/>
      <c r="AB35" s="5"/>
      <c r="AC35" s="8"/>
      <c r="AF35" s="5"/>
      <c r="AG35" s="8"/>
      <c r="AJ35" s="5"/>
      <c r="AK35" s="8"/>
      <c r="AM35" s="5"/>
      <c r="AN35" s="8"/>
    </row>
    <row r="36" spans="1:40" s="1" customFormat="1" x14ac:dyDescent="0.3">
      <c r="A36" s="2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9"/>
      <c r="Q36" s="8"/>
      <c r="T36" s="5"/>
      <c r="U36" s="8"/>
      <c r="X36" s="5"/>
      <c r="Y36" s="8"/>
      <c r="AB36" s="5"/>
      <c r="AC36" s="8"/>
      <c r="AF36" s="5"/>
      <c r="AG36" s="8"/>
      <c r="AJ36" s="5"/>
      <c r="AK36" s="8"/>
      <c r="AM36" s="5"/>
      <c r="AN36" s="8"/>
    </row>
    <row r="37" spans="1:40" x14ac:dyDescent="0.3">
      <c r="B37" s="6"/>
      <c r="C37" s="6"/>
      <c r="E37" s="6"/>
      <c r="F37" s="6"/>
      <c r="G37" s="6"/>
      <c r="I37" s="6"/>
      <c r="J37" s="6"/>
      <c r="K37" s="6"/>
      <c r="M37" s="6"/>
      <c r="N37" s="6"/>
      <c r="O37" s="6"/>
      <c r="P37" s="9"/>
    </row>
    <row r="38" spans="1:40" x14ac:dyDescent="0.3">
      <c r="B38" s="6"/>
      <c r="C38" s="6"/>
      <c r="E38" s="6"/>
      <c r="F38" s="6"/>
      <c r="G38" s="6"/>
      <c r="I38" s="6"/>
      <c r="J38" s="6"/>
      <c r="K38" s="6"/>
      <c r="M38" s="6"/>
      <c r="N38" s="6"/>
      <c r="O38" s="6"/>
      <c r="P38" s="9"/>
    </row>
    <row r="39" spans="1:40" x14ac:dyDescent="0.3">
      <c r="B39" s="6"/>
      <c r="C39" s="6"/>
      <c r="E39" s="6"/>
      <c r="F39" s="6"/>
      <c r="G39" s="6"/>
      <c r="I39" s="6"/>
      <c r="J39" s="6"/>
      <c r="K39" s="6"/>
      <c r="M39" s="6"/>
      <c r="N39" s="6"/>
      <c r="O39" s="6"/>
      <c r="P39" s="9"/>
    </row>
    <row r="40" spans="1:40" x14ac:dyDescent="0.3">
      <c r="B40" s="6"/>
      <c r="C40" s="6"/>
      <c r="E40" s="6"/>
      <c r="F40" s="6"/>
      <c r="G40" s="6"/>
      <c r="I40" s="6"/>
      <c r="J40" s="6"/>
      <c r="K40" s="6"/>
      <c r="M40" s="6"/>
      <c r="N40" s="6"/>
      <c r="O40" s="6"/>
      <c r="P40" s="9"/>
    </row>
    <row r="41" spans="1:40" x14ac:dyDescent="0.3">
      <c r="B41" s="6"/>
      <c r="C41" s="6"/>
      <c r="E41" s="6"/>
      <c r="F41" s="6"/>
      <c r="G41" s="6"/>
      <c r="I41" s="6"/>
      <c r="J41" s="6"/>
      <c r="K41" s="6"/>
      <c r="M41" s="6"/>
      <c r="N41" s="6"/>
      <c r="O41" s="6"/>
      <c r="P41" s="9"/>
    </row>
    <row r="42" spans="1:40" s="1" customFormat="1" x14ac:dyDescent="0.3">
      <c r="A42" s="2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9"/>
      <c r="Q42" s="8"/>
      <c r="T42" s="5"/>
      <c r="U42" s="8"/>
      <c r="X42" s="5"/>
      <c r="Y42" s="8"/>
      <c r="AB42" s="5"/>
      <c r="AC42" s="8"/>
      <c r="AF42" s="5"/>
      <c r="AG42" s="8"/>
      <c r="AJ42" s="5"/>
      <c r="AK42" s="8"/>
      <c r="AM42" s="5"/>
      <c r="AN42" s="8"/>
    </row>
    <row r="43" spans="1:40" s="1" customFormat="1" x14ac:dyDescent="0.3">
      <c r="A43" s="2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9"/>
      <c r="Q43" s="8"/>
      <c r="T43" s="5"/>
      <c r="U43" s="8"/>
      <c r="X43" s="5"/>
      <c r="Y43" s="8"/>
      <c r="AB43" s="5"/>
      <c r="AC43" s="8"/>
      <c r="AF43" s="5"/>
      <c r="AG43" s="8"/>
      <c r="AJ43" s="5"/>
      <c r="AK43" s="8"/>
      <c r="AM43" s="5"/>
      <c r="AN43" s="8"/>
    </row>
    <row r="44" spans="1:40" x14ac:dyDescent="0.3">
      <c r="B44" s="6"/>
      <c r="C44" s="6"/>
      <c r="E44" s="6"/>
      <c r="F44" s="6"/>
      <c r="G44" s="6"/>
      <c r="I44" s="6"/>
      <c r="J44" s="6"/>
      <c r="K44" s="6"/>
      <c r="M44" s="6"/>
      <c r="N44" s="6"/>
      <c r="O44" s="6"/>
      <c r="P44" s="9"/>
    </row>
    <row r="45" spans="1:40" x14ac:dyDescent="0.3">
      <c r="B45" s="6"/>
      <c r="C45" s="6"/>
      <c r="E45" s="6"/>
      <c r="F45" s="6"/>
      <c r="G45" s="6"/>
      <c r="I45" s="6"/>
      <c r="J45" s="6"/>
      <c r="K45" s="6"/>
      <c r="M45" s="6"/>
      <c r="N45" s="6"/>
      <c r="O45" s="6"/>
      <c r="P45" s="9"/>
    </row>
    <row r="46" spans="1:40" x14ac:dyDescent="0.3">
      <c r="A46" s="15"/>
      <c r="B46" s="6"/>
      <c r="C46" s="6"/>
      <c r="E46" s="6"/>
      <c r="F46" s="6"/>
      <c r="G46" s="6"/>
      <c r="I46" s="6"/>
      <c r="J46" s="6"/>
      <c r="K46" s="6"/>
      <c r="M46" s="6"/>
      <c r="N46" s="6"/>
      <c r="O46" s="6"/>
      <c r="P46" s="9"/>
    </row>
    <row r="47" spans="1:40" x14ac:dyDescent="0.3">
      <c r="B47" s="6"/>
      <c r="C47" s="6"/>
      <c r="E47" s="6"/>
      <c r="F47" s="6"/>
      <c r="G47" s="6"/>
      <c r="I47" s="6"/>
      <c r="J47" s="6"/>
      <c r="K47" s="6"/>
      <c r="M47" s="6"/>
      <c r="N47" s="6"/>
      <c r="O47" s="6"/>
      <c r="P47" s="9"/>
    </row>
    <row r="48" spans="1:40" s="1" customFormat="1" x14ac:dyDescent="0.3">
      <c r="A48" s="2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9"/>
      <c r="Q48" s="8"/>
      <c r="T48" s="5"/>
      <c r="U48" s="8"/>
      <c r="X48" s="5"/>
      <c r="Y48" s="8"/>
      <c r="AB48" s="5"/>
      <c r="AC48" s="8"/>
      <c r="AF48" s="5"/>
      <c r="AG48" s="8"/>
      <c r="AJ48" s="5"/>
      <c r="AK48" s="8"/>
      <c r="AM48" s="5"/>
      <c r="AN48" s="8"/>
    </row>
    <row r="49" spans="1:40" x14ac:dyDescent="0.3">
      <c r="B49" s="6"/>
      <c r="C49" s="6"/>
      <c r="E49" s="6"/>
      <c r="F49" s="6"/>
      <c r="G49" s="6"/>
      <c r="I49" s="6"/>
      <c r="J49" s="6"/>
      <c r="K49" s="6"/>
      <c r="M49" s="6"/>
      <c r="N49" s="6"/>
      <c r="O49" s="6"/>
      <c r="P49" s="9"/>
    </row>
    <row r="50" spans="1:40" x14ac:dyDescent="0.3">
      <c r="B50" s="6"/>
      <c r="C50" s="6"/>
      <c r="E50" s="6"/>
      <c r="F50" s="6"/>
      <c r="G50" s="6"/>
      <c r="I50" s="6"/>
      <c r="J50" s="6"/>
      <c r="K50" s="6"/>
      <c r="M50" s="6"/>
      <c r="N50" s="6"/>
      <c r="O50" s="6"/>
      <c r="P50" s="9"/>
    </row>
    <row r="51" spans="1:40" x14ac:dyDescent="0.3">
      <c r="B51" s="6"/>
      <c r="C51" s="6"/>
      <c r="E51" s="6"/>
      <c r="F51" s="6"/>
      <c r="G51" s="6"/>
      <c r="I51" s="6"/>
      <c r="J51" s="6"/>
      <c r="K51" s="6"/>
      <c r="M51" s="6"/>
      <c r="N51" s="6"/>
      <c r="O51" s="6"/>
      <c r="P51" s="9"/>
    </row>
    <row r="52" spans="1:40" s="1" customFormat="1" x14ac:dyDescent="0.3">
      <c r="A52" s="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9"/>
      <c r="Q52" s="8"/>
      <c r="T52" s="5"/>
      <c r="U52" s="8"/>
      <c r="X52" s="5"/>
      <c r="Y52" s="8"/>
      <c r="AB52" s="5"/>
      <c r="AC52" s="8"/>
      <c r="AF52" s="5"/>
      <c r="AG52" s="8"/>
      <c r="AJ52" s="5"/>
      <c r="AK52" s="8"/>
      <c r="AM52" s="5"/>
      <c r="AN52" s="8"/>
    </row>
    <row r="53" spans="1:40" x14ac:dyDescent="0.3">
      <c r="B53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26"/>
  <sheetViews>
    <sheetView topLeftCell="A4" workbookViewId="0">
      <selection activeCell="S16" sqref="S16"/>
    </sheetView>
  </sheetViews>
  <sheetFormatPr defaultRowHeight="14.4" x14ac:dyDescent="0.3"/>
  <cols>
    <col min="2" max="2" width="32.5546875" customWidth="1"/>
    <col min="17" max="17" width="10.109375" customWidth="1"/>
  </cols>
  <sheetData>
    <row r="3" spans="2:17" s="1" customFormat="1" x14ac:dyDescent="0.3">
      <c r="B3" s="36" t="s">
        <v>58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43.2" x14ac:dyDescent="0.3">
      <c r="B4" s="3" t="s">
        <v>1</v>
      </c>
      <c r="C4" s="3" t="s">
        <v>104</v>
      </c>
      <c r="D4" s="3" t="s">
        <v>105</v>
      </c>
      <c r="E4" s="4" t="s">
        <v>106</v>
      </c>
      <c r="F4" s="7" t="s">
        <v>107</v>
      </c>
      <c r="G4" s="3" t="s">
        <v>108</v>
      </c>
      <c r="H4" s="3" t="s">
        <v>109</v>
      </c>
      <c r="I4" s="4" t="s">
        <v>110</v>
      </c>
      <c r="J4" s="7" t="s">
        <v>111</v>
      </c>
      <c r="K4" s="3" t="s">
        <v>112</v>
      </c>
      <c r="L4" s="3" t="s">
        <v>113</v>
      </c>
      <c r="M4" s="4" t="s">
        <v>114</v>
      </c>
      <c r="N4" s="7" t="s">
        <v>115</v>
      </c>
      <c r="O4" s="3" t="s">
        <v>116</v>
      </c>
      <c r="P4" s="3" t="s">
        <v>117</v>
      </c>
      <c r="Q4" s="4" t="s">
        <v>118</v>
      </c>
    </row>
    <row r="5" spans="2:17" ht="19.2" customHeight="1" x14ac:dyDescent="0.3">
      <c r="B5" s="2" t="s">
        <v>57</v>
      </c>
      <c r="E5" s="6"/>
      <c r="F5" s="9"/>
      <c r="G5" s="6"/>
      <c r="H5" s="26"/>
      <c r="I5" s="6"/>
      <c r="J5" s="9"/>
      <c r="K5" s="23"/>
      <c r="M5" s="6"/>
      <c r="N5" s="9"/>
      <c r="O5" s="6"/>
      <c r="Q5" s="9"/>
    </row>
    <row r="6" spans="2:17" ht="19.2" customHeight="1" x14ac:dyDescent="0.3">
      <c r="B6" s="12" t="s">
        <v>75</v>
      </c>
      <c r="C6" s="6">
        <v>30</v>
      </c>
      <c r="D6" s="6">
        <v>3</v>
      </c>
      <c r="E6" s="6">
        <v>1</v>
      </c>
      <c r="F6" s="6">
        <v>1</v>
      </c>
      <c r="G6" s="6">
        <v>1</v>
      </c>
      <c r="H6" s="6">
        <f>D6+E6+F6+G6</f>
        <v>6</v>
      </c>
      <c r="I6" s="6">
        <v>1</v>
      </c>
      <c r="J6" s="6">
        <v>1</v>
      </c>
      <c r="K6" s="6">
        <v>1</v>
      </c>
      <c r="L6" s="6">
        <f>H6+I6+J6+K6</f>
        <v>9</v>
      </c>
      <c r="M6" s="6">
        <v>1</v>
      </c>
      <c r="N6" s="6">
        <v>1</v>
      </c>
      <c r="O6" s="6">
        <v>1</v>
      </c>
      <c r="P6" s="6">
        <f>L6+M6+N6+O6</f>
        <v>12</v>
      </c>
      <c r="Q6" s="9">
        <f>P6/C6</f>
        <v>0.4</v>
      </c>
    </row>
    <row r="7" spans="2:17" ht="18.600000000000001" customHeight="1" x14ac:dyDescent="0.3">
      <c r="B7" s="12" t="s">
        <v>76</v>
      </c>
      <c r="C7" s="6">
        <v>20</v>
      </c>
      <c r="D7" s="6">
        <v>3</v>
      </c>
      <c r="E7" s="6"/>
      <c r="F7" s="6"/>
      <c r="G7" s="6"/>
      <c r="H7" s="6">
        <f t="shared" ref="H7:H25" si="0">D7+E7+F7+G7</f>
        <v>3</v>
      </c>
      <c r="I7" s="6">
        <v>1</v>
      </c>
      <c r="J7" s="6"/>
      <c r="K7" s="6"/>
      <c r="L7" s="6">
        <f t="shared" ref="L7:L25" si="1">H7+I7+J7+K7</f>
        <v>4</v>
      </c>
      <c r="M7" s="6"/>
      <c r="N7" s="6"/>
      <c r="O7" s="6"/>
      <c r="P7" s="6">
        <f t="shared" ref="P7:P25" si="2">L7+M7+N7+O7</f>
        <v>4</v>
      </c>
      <c r="Q7" s="9">
        <f t="shared" ref="Q7:Q26" si="3">P7/C7</f>
        <v>0.2</v>
      </c>
    </row>
    <row r="8" spans="2:17" ht="19.2" customHeight="1" x14ac:dyDescent="0.3">
      <c r="B8" s="12" t="s">
        <v>77</v>
      </c>
      <c r="C8" s="6">
        <v>2</v>
      </c>
      <c r="D8" s="6">
        <v>3</v>
      </c>
      <c r="E8" s="6"/>
      <c r="F8" s="6"/>
      <c r="G8" s="6"/>
      <c r="H8" s="6">
        <f t="shared" si="0"/>
        <v>3</v>
      </c>
      <c r="I8" s="6">
        <v>1</v>
      </c>
      <c r="J8" s="6"/>
      <c r="K8" s="6"/>
      <c r="L8" s="6">
        <f t="shared" si="1"/>
        <v>4</v>
      </c>
      <c r="M8" s="6"/>
      <c r="N8" s="6"/>
      <c r="O8" s="6"/>
      <c r="P8" s="6">
        <f t="shared" si="2"/>
        <v>4</v>
      </c>
      <c r="Q8" s="9">
        <f t="shared" si="3"/>
        <v>2</v>
      </c>
    </row>
    <row r="9" spans="2:17" ht="16.2" customHeight="1" x14ac:dyDescent="0.3">
      <c r="B9" s="12" t="s">
        <v>78</v>
      </c>
      <c r="C9" s="6">
        <v>3</v>
      </c>
      <c r="D9" s="6">
        <v>3</v>
      </c>
      <c r="E9" s="6"/>
      <c r="F9" s="6"/>
      <c r="G9" s="6"/>
      <c r="H9" s="6">
        <f t="shared" si="0"/>
        <v>3</v>
      </c>
      <c r="I9" s="6">
        <v>1</v>
      </c>
      <c r="J9" s="6"/>
      <c r="K9" s="6"/>
      <c r="L9" s="6">
        <f t="shared" si="1"/>
        <v>4</v>
      </c>
      <c r="M9" s="6"/>
      <c r="N9" s="6"/>
      <c r="O9" s="6"/>
      <c r="P9" s="6">
        <f t="shared" si="2"/>
        <v>4</v>
      </c>
      <c r="Q9" s="9">
        <f t="shared" si="3"/>
        <v>1.3333333333333333</v>
      </c>
    </row>
    <row r="10" spans="2:17" ht="17.399999999999999" customHeight="1" x14ac:dyDescent="0.3">
      <c r="B10" s="12" t="s">
        <v>155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9"/>
    </row>
    <row r="11" spans="2:17" ht="18.600000000000001" customHeight="1" x14ac:dyDescent="0.3">
      <c r="B11" s="2" t="s">
        <v>59</v>
      </c>
      <c r="C11" s="5">
        <f t="shared" ref="C11:P11" si="4">SUM(C6:C9)</f>
        <v>55</v>
      </c>
      <c r="D11" s="5">
        <f t="shared" si="4"/>
        <v>12</v>
      </c>
      <c r="E11" s="5">
        <f t="shared" si="4"/>
        <v>1</v>
      </c>
      <c r="F11" s="5">
        <f t="shared" si="4"/>
        <v>1</v>
      </c>
      <c r="G11" s="5">
        <f t="shared" si="4"/>
        <v>1</v>
      </c>
      <c r="H11" s="5">
        <f t="shared" si="4"/>
        <v>15</v>
      </c>
      <c r="I11" s="5">
        <f t="shared" si="4"/>
        <v>4</v>
      </c>
      <c r="J11" s="5">
        <f t="shared" si="4"/>
        <v>1</v>
      </c>
      <c r="K11" s="5">
        <f t="shared" si="4"/>
        <v>1</v>
      </c>
      <c r="L11" s="5">
        <f t="shared" si="4"/>
        <v>21</v>
      </c>
      <c r="M11" s="5">
        <f t="shared" si="4"/>
        <v>1</v>
      </c>
      <c r="N11" s="5">
        <f t="shared" si="4"/>
        <v>1</v>
      </c>
      <c r="O11" s="5">
        <f t="shared" si="4"/>
        <v>1</v>
      </c>
      <c r="P11" s="5">
        <f t="shared" si="4"/>
        <v>24</v>
      </c>
      <c r="Q11" s="9">
        <f t="shared" si="3"/>
        <v>0.43636363636363634</v>
      </c>
    </row>
    <row r="12" spans="2:17" ht="13.8" customHeight="1" x14ac:dyDescent="0.3"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9"/>
    </row>
    <row r="13" spans="2:17" ht="16.2" customHeight="1" x14ac:dyDescent="0.3">
      <c r="B13" s="2" t="s">
        <v>60</v>
      </c>
      <c r="C13" s="5"/>
      <c r="D13" s="6"/>
      <c r="E13" s="5"/>
      <c r="F13" s="5"/>
      <c r="G13" s="5"/>
      <c r="H13" s="6"/>
      <c r="I13" s="6"/>
      <c r="J13" s="5"/>
      <c r="K13" s="5"/>
      <c r="L13" s="6"/>
      <c r="M13" s="5"/>
      <c r="N13" s="5"/>
      <c r="O13" s="5"/>
      <c r="P13" s="6"/>
      <c r="Q13" s="9"/>
    </row>
    <row r="14" spans="2:17" x14ac:dyDescent="0.3">
      <c r="B14" s="12" t="s">
        <v>61</v>
      </c>
      <c r="C14" s="6">
        <v>10</v>
      </c>
      <c r="D14" s="6">
        <v>3</v>
      </c>
      <c r="E14" s="6"/>
      <c r="F14" s="6"/>
      <c r="G14" s="6"/>
      <c r="H14" s="6">
        <f t="shared" si="0"/>
        <v>3</v>
      </c>
      <c r="I14" s="6">
        <v>1</v>
      </c>
      <c r="J14" s="6"/>
      <c r="K14" s="6"/>
      <c r="L14" s="6">
        <f t="shared" si="1"/>
        <v>4</v>
      </c>
      <c r="M14" s="6"/>
      <c r="N14" s="6"/>
      <c r="O14" s="6"/>
      <c r="P14" s="6">
        <f t="shared" si="2"/>
        <v>4</v>
      </c>
      <c r="Q14" s="9">
        <f t="shared" si="3"/>
        <v>0.4</v>
      </c>
    </row>
    <row r="15" spans="2:17" x14ac:dyDescent="0.3">
      <c r="B15" s="12" t="s">
        <v>62</v>
      </c>
      <c r="C15" s="6">
        <v>15</v>
      </c>
      <c r="D15" s="6">
        <v>3</v>
      </c>
      <c r="E15" s="6"/>
      <c r="F15" s="6"/>
      <c r="G15" s="6"/>
      <c r="H15" s="6">
        <f t="shared" si="0"/>
        <v>3</v>
      </c>
      <c r="I15" s="6">
        <v>1</v>
      </c>
      <c r="J15" s="6"/>
      <c r="K15" s="6"/>
      <c r="L15" s="6">
        <f t="shared" si="1"/>
        <v>4</v>
      </c>
      <c r="M15" s="6"/>
      <c r="N15" s="6"/>
      <c r="O15" s="6"/>
      <c r="P15" s="6">
        <f t="shared" si="2"/>
        <v>4</v>
      </c>
      <c r="Q15" s="9">
        <f t="shared" si="3"/>
        <v>0.26666666666666666</v>
      </c>
    </row>
    <row r="16" spans="2:17" x14ac:dyDescent="0.3">
      <c r="B16" s="12" t="s">
        <v>63</v>
      </c>
      <c r="C16" s="6">
        <v>10</v>
      </c>
      <c r="D16" s="6">
        <v>3</v>
      </c>
      <c r="E16" s="6"/>
      <c r="F16" s="6"/>
      <c r="G16" s="6"/>
      <c r="H16" s="6">
        <f t="shared" si="0"/>
        <v>3</v>
      </c>
      <c r="I16" s="6">
        <v>1</v>
      </c>
      <c r="J16" s="6"/>
      <c r="K16" s="6"/>
      <c r="L16" s="6">
        <f t="shared" si="1"/>
        <v>4</v>
      </c>
      <c r="M16" s="6"/>
      <c r="N16" s="6"/>
      <c r="O16" s="6"/>
      <c r="P16" s="6">
        <f t="shared" si="2"/>
        <v>4</v>
      </c>
      <c r="Q16" s="9">
        <f t="shared" si="3"/>
        <v>0.4</v>
      </c>
    </row>
    <row r="17" spans="2:17" x14ac:dyDescent="0.3">
      <c r="B17" s="12" t="s">
        <v>64</v>
      </c>
      <c r="C17" s="6">
        <v>20</v>
      </c>
      <c r="D17" s="6">
        <v>3</v>
      </c>
      <c r="E17" s="6"/>
      <c r="F17" s="6"/>
      <c r="G17" s="6"/>
      <c r="H17" s="6">
        <f t="shared" si="0"/>
        <v>3</v>
      </c>
      <c r="I17" s="6">
        <v>1</v>
      </c>
      <c r="J17" s="6"/>
      <c r="K17" s="6"/>
      <c r="L17" s="6">
        <f t="shared" si="1"/>
        <v>4</v>
      </c>
      <c r="M17" s="6"/>
      <c r="N17" s="6"/>
      <c r="O17" s="6"/>
      <c r="P17" s="6">
        <f t="shared" si="2"/>
        <v>4</v>
      </c>
      <c r="Q17" s="9">
        <f t="shared" si="3"/>
        <v>0.2</v>
      </c>
    </row>
    <row r="18" spans="2:17" x14ac:dyDescent="0.3">
      <c r="B18" s="12" t="s">
        <v>65</v>
      </c>
      <c r="C18" s="6">
        <v>10</v>
      </c>
      <c r="D18" s="6">
        <v>3</v>
      </c>
      <c r="E18" s="6"/>
      <c r="F18" s="6"/>
      <c r="G18" s="6"/>
      <c r="H18" s="6">
        <f t="shared" si="0"/>
        <v>3</v>
      </c>
      <c r="I18" s="6">
        <v>1</v>
      </c>
      <c r="J18" s="6"/>
      <c r="K18" s="6"/>
      <c r="L18" s="6">
        <f t="shared" si="1"/>
        <v>4</v>
      </c>
      <c r="M18" s="6"/>
      <c r="N18" s="6"/>
      <c r="O18" s="6"/>
      <c r="P18" s="6">
        <f t="shared" si="2"/>
        <v>4</v>
      </c>
      <c r="Q18" s="9">
        <f t="shared" si="3"/>
        <v>0.4</v>
      </c>
    </row>
    <row r="19" spans="2:17" ht="29.4" customHeight="1" x14ac:dyDescent="0.3">
      <c r="B19" s="2" t="s">
        <v>66</v>
      </c>
      <c r="C19" s="5">
        <f>SUM(C14:C18)</f>
        <v>65</v>
      </c>
      <c r="D19" s="5">
        <f t="shared" ref="D19:P19" si="5">SUM(D14:D18)</f>
        <v>15</v>
      </c>
      <c r="E19" s="5">
        <f t="shared" si="5"/>
        <v>0</v>
      </c>
      <c r="F19" s="5">
        <f t="shared" si="5"/>
        <v>0</v>
      </c>
      <c r="G19" s="5">
        <f t="shared" si="5"/>
        <v>0</v>
      </c>
      <c r="H19" s="5">
        <f t="shared" si="5"/>
        <v>15</v>
      </c>
      <c r="I19" s="5">
        <f t="shared" si="5"/>
        <v>5</v>
      </c>
      <c r="J19" s="5">
        <f t="shared" si="5"/>
        <v>0</v>
      </c>
      <c r="K19" s="5">
        <f t="shared" si="5"/>
        <v>0</v>
      </c>
      <c r="L19" s="5">
        <f t="shared" si="5"/>
        <v>20</v>
      </c>
      <c r="M19" s="5">
        <f t="shared" si="5"/>
        <v>0</v>
      </c>
      <c r="N19" s="5">
        <f t="shared" si="5"/>
        <v>0</v>
      </c>
      <c r="O19" s="5">
        <f t="shared" si="5"/>
        <v>0</v>
      </c>
      <c r="P19" s="5">
        <f t="shared" si="5"/>
        <v>20</v>
      </c>
      <c r="Q19" s="9">
        <f t="shared" si="3"/>
        <v>0.30769230769230771</v>
      </c>
    </row>
    <row r="20" spans="2:17" ht="24.6" customHeight="1" x14ac:dyDescent="0.3">
      <c r="B20" s="2" t="s">
        <v>67</v>
      </c>
      <c r="C20" s="5">
        <f>C11+C19</f>
        <v>120</v>
      </c>
      <c r="D20" s="5">
        <f t="shared" ref="D20:P20" si="6">D11+D19</f>
        <v>27</v>
      </c>
      <c r="E20" s="5">
        <f t="shared" si="6"/>
        <v>1</v>
      </c>
      <c r="F20" s="5">
        <f t="shared" si="6"/>
        <v>1</v>
      </c>
      <c r="G20" s="5">
        <f t="shared" si="6"/>
        <v>1</v>
      </c>
      <c r="H20" s="5">
        <f t="shared" si="6"/>
        <v>30</v>
      </c>
      <c r="I20" s="5">
        <f t="shared" si="6"/>
        <v>9</v>
      </c>
      <c r="J20" s="5">
        <f t="shared" si="6"/>
        <v>1</v>
      </c>
      <c r="K20" s="5">
        <f t="shared" si="6"/>
        <v>1</v>
      </c>
      <c r="L20" s="5">
        <f t="shared" si="6"/>
        <v>41</v>
      </c>
      <c r="M20" s="5">
        <f t="shared" si="6"/>
        <v>1</v>
      </c>
      <c r="N20" s="5">
        <f t="shared" si="6"/>
        <v>1</v>
      </c>
      <c r="O20" s="5">
        <f t="shared" si="6"/>
        <v>1</v>
      </c>
      <c r="P20" s="5">
        <f t="shared" si="6"/>
        <v>44</v>
      </c>
      <c r="Q20" s="9">
        <f t="shared" si="3"/>
        <v>0.36666666666666664</v>
      </c>
    </row>
    <row r="21" spans="2:17" ht="24.6" customHeight="1" x14ac:dyDescent="0.3">
      <c r="B21" s="2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9"/>
    </row>
    <row r="22" spans="2:17" ht="18.600000000000001" customHeight="1" x14ac:dyDescent="0.3">
      <c r="B22" s="2" t="s">
        <v>73</v>
      </c>
      <c r="C22" s="5"/>
      <c r="D22" s="5"/>
      <c r="E22" s="5"/>
      <c r="F22" s="5"/>
      <c r="G22" s="5"/>
      <c r="H22" s="6"/>
      <c r="I22" s="5"/>
      <c r="J22" s="5"/>
      <c r="K22" s="5"/>
      <c r="L22" s="6"/>
      <c r="M22" s="5"/>
      <c r="N22" s="5"/>
      <c r="O22" s="5"/>
      <c r="P22" s="6"/>
      <c r="Q22" s="9"/>
    </row>
    <row r="23" spans="2:17" ht="22.8" customHeight="1" x14ac:dyDescent="0.3">
      <c r="B23" s="12" t="s">
        <v>70</v>
      </c>
      <c r="C23" s="6">
        <v>700</v>
      </c>
      <c r="D23" s="6">
        <v>3</v>
      </c>
      <c r="E23" s="6">
        <v>1</v>
      </c>
      <c r="F23" s="6">
        <v>1</v>
      </c>
      <c r="G23" s="6">
        <v>1</v>
      </c>
      <c r="H23" s="6">
        <f t="shared" si="0"/>
        <v>6</v>
      </c>
      <c r="I23" s="6">
        <v>1</v>
      </c>
      <c r="J23" s="6">
        <v>1</v>
      </c>
      <c r="K23" s="6">
        <v>1</v>
      </c>
      <c r="L23" s="6">
        <f t="shared" si="1"/>
        <v>9</v>
      </c>
      <c r="M23" s="6">
        <v>1</v>
      </c>
      <c r="N23" s="6">
        <v>1</v>
      </c>
      <c r="O23" s="6">
        <v>1</v>
      </c>
      <c r="P23" s="6">
        <f t="shared" si="2"/>
        <v>12</v>
      </c>
      <c r="Q23" s="9">
        <f t="shared" si="3"/>
        <v>1.7142857142857144E-2</v>
      </c>
    </row>
    <row r="24" spans="2:17" ht="30.6" customHeight="1" x14ac:dyDescent="0.3">
      <c r="B24" s="12" t="s">
        <v>74</v>
      </c>
      <c r="C24" s="6">
        <v>500</v>
      </c>
      <c r="D24" s="6"/>
      <c r="E24" s="6"/>
      <c r="F24" s="6"/>
      <c r="G24" s="6"/>
      <c r="H24" s="6">
        <f t="shared" si="0"/>
        <v>0</v>
      </c>
      <c r="I24" s="6"/>
      <c r="J24" s="6"/>
      <c r="K24" s="6"/>
      <c r="L24" s="6">
        <f t="shared" si="1"/>
        <v>0</v>
      </c>
      <c r="M24" s="6"/>
      <c r="N24" s="6"/>
      <c r="O24" s="6"/>
      <c r="P24" s="6">
        <f t="shared" si="2"/>
        <v>0</v>
      </c>
      <c r="Q24" s="9">
        <f t="shared" si="3"/>
        <v>0</v>
      </c>
    </row>
    <row r="25" spans="2:17" ht="19.2" customHeight="1" x14ac:dyDescent="0.3">
      <c r="B25" s="12" t="s">
        <v>71</v>
      </c>
      <c r="C25" s="6">
        <v>1000</v>
      </c>
      <c r="D25" s="6"/>
      <c r="E25" s="6"/>
      <c r="F25" s="6"/>
      <c r="G25" s="6"/>
      <c r="H25" s="6">
        <f t="shared" si="0"/>
        <v>0</v>
      </c>
      <c r="I25" s="6"/>
      <c r="J25" s="6"/>
      <c r="K25" s="6"/>
      <c r="L25" s="6">
        <f t="shared" si="1"/>
        <v>0</v>
      </c>
      <c r="M25" s="6"/>
      <c r="N25" s="6"/>
      <c r="O25" s="6"/>
      <c r="P25" s="6">
        <f t="shared" si="2"/>
        <v>0</v>
      </c>
      <c r="Q25" s="9">
        <f t="shared" si="3"/>
        <v>0</v>
      </c>
    </row>
    <row r="26" spans="2:17" x14ac:dyDescent="0.3">
      <c r="B26" s="2" t="s">
        <v>72</v>
      </c>
      <c r="C26" s="5">
        <f>C23+C24+C25</f>
        <v>2200</v>
      </c>
      <c r="D26" s="5">
        <f t="shared" ref="D26:P26" si="7">D23+D24+D25</f>
        <v>3</v>
      </c>
      <c r="E26" s="5">
        <f t="shared" si="7"/>
        <v>1</v>
      </c>
      <c r="F26" s="5">
        <f t="shared" si="7"/>
        <v>1</v>
      </c>
      <c r="G26" s="5">
        <f t="shared" si="7"/>
        <v>1</v>
      </c>
      <c r="H26" s="5">
        <f t="shared" si="7"/>
        <v>6</v>
      </c>
      <c r="I26" s="5">
        <f t="shared" si="7"/>
        <v>1</v>
      </c>
      <c r="J26" s="5">
        <f t="shared" si="7"/>
        <v>1</v>
      </c>
      <c r="K26" s="5">
        <f t="shared" si="7"/>
        <v>1</v>
      </c>
      <c r="L26" s="5">
        <f t="shared" si="7"/>
        <v>9</v>
      </c>
      <c r="M26" s="5">
        <f t="shared" si="7"/>
        <v>1</v>
      </c>
      <c r="N26" s="5">
        <f t="shared" si="7"/>
        <v>1</v>
      </c>
      <c r="O26" s="5">
        <f t="shared" si="7"/>
        <v>1</v>
      </c>
      <c r="P26" s="5">
        <f t="shared" si="7"/>
        <v>12</v>
      </c>
      <c r="Q26" s="9">
        <f t="shared" si="3"/>
        <v>5.454545454545455E-3</v>
      </c>
    </row>
  </sheetData>
  <mergeCells count="1">
    <mergeCell ref="B3:Q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7"/>
  <sheetViews>
    <sheetView workbookViewId="0">
      <selection activeCell="Q10" sqref="Q10"/>
    </sheetView>
  </sheetViews>
  <sheetFormatPr defaultRowHeight="14.4" x14ac:dyDescent="0.3"/>
  <cols>
    <col min="3" max="3" width="18.88671875" customWidth="1"/>
    <col min="4" max="4" width="9.44140625" style="9" customWidth="1"/>
    <col min="5" max="13" width="8.88671875" style="9"/>
  </cols>
  <sheetData>
    <row r="3" spans="3:15" s="1" customFormat="1" x14ac:dyDescent="0.3">
      <c r="C3" s="1" t="s">
        <v>1</v>
      </c>
      <c r="D3" s="8" t="s">
        <v>79</v>
      </c>
      <c r="E3" s="8" t="s">
        <v>80</v>
      </c>
      <c r="F3" s="8" t="s">
        <v>81</v>
      </c>
      <c r="G3" s="8" t="s">
        <v>82</v>
      </c>
      <c r="H3" s="8" t="s">
        <v>83</v>
      </c>
      <c r="I3" s="8" t="s">
        <v>84</v>
      </c>
      <c r="J3" s="8" t="s">
        <v>85</v>
      </c>
      <c r="K3" s="8" t="s">
        <v>86</v>
      </c>
      <c r="L3" s="8" t="s">
        <v>87</v>
      </c>
      <c r="M3" s="8" t="s">
        <v>88</v>
      </c>
      <c r="O3" s="1" t="s">
        <v>100</v>
      </c>
    </row>
    <row r="4" spans="3:15" x14ac:dyDescent="0.3">
      <c r="C4" t="s">
        <v>90</v>
      </c>
      <c r="D4" s="9">
        <v>0.2</v>
      </c>
      <c r="E4" s="9">
        <v>0.2</v>
      </c>
      <c r="F4" s="9">
        <v>0.2</v>
      </c>
      <c r="G4" s="9">
        <v>0.2</v>
      </c>
      <c r="H4" s="9">
        <v>0.2</v>
      </c>
      <c r="I4" s="9">
        <v>0.2</v>
      </c>
      <c r="J4" s="9">
        <v>0.2</v>
      </c>
      <c r="K4" s="9">
        <v>0.2</v>
      </c>
      <c r="L4" s="9">
        <v>0.2</v>
      </c>
      <c r="M4" s="9">
        <v>0.2</v>
      </c>
      <c r="O4" s="9">
        <v>0.2</v>
      </c>
    </row>
    <row r="5" spans="3:15" x14ac:dyDescent="0.3">
      <c r="C5" t="s">
        <v>89</v>
      </c>
      <c r="D5" s="9">
        <v>0.5</v>
      </c>
      <c r="E5" s="9">
        <v>0.5</v>
      </c>
      <c r="F5" s="9">
        <v>0.5</v>
      </c>
      <c r="G5" s="9">
        <v>0.5</v>
      </c>
      <c r="H5" s="9">
        <v>0.5</v>
      </c>
      <c r="I5" s="9">
        <v>0.5</v>
      </c>
      <c r="J5" s="9">
        <v>0.5</v>
      </c>
      <c r="K5" s="9">
        <v>0.5</v>
      </c>
      <c r="L5" s="9">
        <v>0.5</v>
      </c>
      <c r="M5" s="9">
        <v>0.5</v>
      </c>
      <c r="O5" s="9">
        <v>0.5</v>
      </c>
    </row>
    <row r="6" spans="3:15" x14ac:dyDescent="0.3">
      <c r="C6" t="s">
        <v>91</v>
      </c>
      <c r="D6" s="9">
        <v>0.3</v>
      </c>
      <c r="E6" s="9">
        <v>0.3</v>
      </c>
      <c r="F6" s="9">
        <v>0.3</v>
      </c>
      <c r="G6" s="9">
        <v>0.3</v>
      </c>
      <c r="H6" s="9">
        <v>0.3</v>
      </c>
      <c r="I6" s="9">
        <v>0.3</v>
      </c>
      <c r="J6" s="9">
        <v>0.3</v>
      </c>
      <c r="K6" s="9">
        <v>0.3</v>
      </c>
      <c r="L6" s="9">
        <v>0.3</v>
      </c>
      <c r="M6" s="9">
        <v>0.3</v>
      </c>
      <c r="O6" s="9">
        <v>0.3</v>
      </c>
    </row>
    <row r="7" spans="3:15" x14ac:dyDescent="0.3">
      <c r="C7" t="s">
        <v>72</v>
      </c>
      <c r="D7" s="9">
        <f>SUM(D4:D6)</f>
        <v>1</v>
      </c>
      <c r="E7" s="9">
        <f t="shared" ref="E7:M7" si="0">SUM(E4:E6)</f>
        <v>1</v>
      </c>
      <c r="F7" s="9">
        <f t="shared" si="0"/>
        <v>1</v>
      </c>
      <c r="G7" s="9">
        <f t="shared" si="0"/>
        <v>1</v>
      </c>
      <c r="H7" s="9">
        <f t="shared" si="0"/>
        <v>1</v>
      </c>
      <c r="I7" s="9">
        <f t="shared" si="0"/>
        <v>1</v>
      </c>
      <c r="J7" s="9">
        <f t="shared" si="0"/>
        <v>1</v>
      </c>
      <c r="K7" s="9">
        <f t="shared" si="0"/>
        <v>1</v>
      </c>
      <c r="L7" s="9">
        <f t="shared" si="0"/>
        <v>1</v>
      </c>
      <c r="M7" s="9">
        <f t="shared" si="0"/>
        <v>1</v>
      </c>
      <c r="O7" s="9">
        <f>SUM(O4:O6)</f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I16" sqref="I16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135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8200000</v>
      </c>
      <c r="G5" s="29">
        <v>1530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1530</v>
      </c>
      <c r="N5" s="29">
        <f>H5+I5+J5+K5+L5+M5</f>
        <v>1530</v>
      </c>
    </row>
    <row r="6" spans="4:14" x14ac:dyDescent="0.3">
      <c r="D6" s="28" t="s">
        <v>129</v>
      </c>
      <c r="E6" s="29">
        <v>2</v>
      </c>
      <c r="F6" s="29">
        <v>2500000</v>
      </c>
      <c r="G6" s="29">
        <v>1020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1020</v>
      </c>
      <c r="N6" s="29">
        <f t="shared" ref="N6:N10" si="0">H6+I6+J6+K6+L6+M6</f>
        <v>1020</v>
      </c>
    </row>
    <row r="7" spans="4:14" x14ac:dyDescent="0.3">
      <c r="D7" s="28" t="s">
        <v>130</v>
      </c>
      <c r="E7" s="29">
        <f>E8+E9+E10</f>
        <v>17</v>
      </c>
      <c r="F7" s="29">
        <f>F8+F9+F10</f>
        <v>19200000</v>
      </c>
      <c r="G7" s="29">
        <f>G8+G9+G10</f>
        <v>8670</v>
      </c>
      <c r="H7" s="29">
        <v>1000</v>
      </c>
      <c r="I7" s="29">
        <v>2800</v>
      </c>
      <c r="J7" s="29">
        <v>1600</v>
      </c>
      <c r="K7" s="29">
        <v>1850</v>
      </c>
      <c r="L7" s="29">
        <v>1200</v>
      </c>
      <c r="M7" s="29">
        <v>220</v>
      </c>
      <c r="N7" s="29">
        <f t="shared" si="0"/>
        <v>8670</v>
      </c>
    </row>
    <row r="8" spans="4:14" x14ac:dyDescent="0.3">
      <c r="D8" s="28" t="s">
        <v>131</v>
      </c>
      <c r="E8" s="29">
        <v>6</v>
      </c>
      <c r="F8" s="29">
        <v>7200000</v>
      </c>
      <c r="G8" s="29">
        <v>3060</v>
      </c>
      <c r="H8" s="29">
        <v>650</v>
      </c>
      <c r="I8" s="29">
        <v>700</v>
      </c>
      <c r="J8" s="29">
        <v>850</v>
      </c>
      <c r="K8" s="29">
        <v>50</v>
      </c>
      <c r="L8" s="29">
        <v>410</v>
      </c>
      <c r="M8" s="29">
        <v>400</v>
      </c>
      <c r="N8" s="29">
        <f t="shared" si="0"/>
        <v>3060</v>
      </c>
    </row>
    <row r="9" spans="4:14" x14ac:dyDescent="0.3">
      <c r="D9" s="28" t="s">
        <v>132</v>
      </c>
      <c r="E9" s="29">
        <v>7</v>
      </c>
      <c r="F9" s="29">
        <v>7500000</v>
      </c>
      <c r="G9" s="29">
        <v>3570</v>
      </c>
      <c r="H9" s="29">
        <v>800</v>
      </c>
      <c r="I9" s="29">
        <v>790</v>
      </c>
      <c r="J9" s="29">
        <v>970</v>
      </c>
      <c r="K9" s="29">
        <v>400</v>
      </c>
      <c r="L9" s="29">
        <v>410</v>
      </c>
      <c r="M9" s="29">
        <v>200</v>
      </c>
      <c r="N9" s="29">
        <f t="shared" si="0"/>
        <v>3570</v>
      </c>
    </row>
    <row r="10" spans="4:14" x14ac:dyDescent="0.3">
      <c r="D10" s="28" t="s">
        <v>133</v>
      </c>
      <c r="E10" s="29">
        <v>4</v>
      </c>
      <c r="F10" s="29">
        <v>4500000</v>
      </c>
      <c r="G10" s="29">
        <v>2040</v>
      </c>
      <c r="H10" s="29">
        <v>350</v>
      </c>
      <c r="I10" s="29">
        <v>300</v>
      </c>
      <c r="J10" s="29">
        <v>375</v>
      </c>
      <c r="K10" s="29">
        <v>400</v>
      </c>
      <c r="L10" s="29">
        <v>500</v>
      </c>
      <c r="M10" s="29">
        <v>115</v>
      </c>
      <c r="N10" s="29">
        <f t="shared" si="0"/>
        <v>2040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29900000</v>
      </c>
      <c r="G11" s="32">
        <f>G5+G6+G7</f>
        <v>11220</v>
      </c>
      <c r="H11" s="32">
        <f t="shared" ref="H11:N11" si="1">H5+H6+H7</f>
        <v>1000</v>
      </c>
      <c r="I11" s="32">
        <f t="shared" si="1"/>
        <v>2800</v>
      </c>
      <c r="J11" s="32">
        <f t="shared" si="1"/>
        <v>1600</v>
      </c>
      <c r="K11" s="32">
        <f t="shared" si="1"/>
        <v>1850</v>
      </c>
      <c r="L11" s="32">
        <f t="shared" si="1"/>
        <v>1200</v>
      </c>
      <c r="M11" s="32">
        <f t="shared" si="1"/>
        <v>2770</v>
      </c>
      <c r="N11" s="32">
        <f t="shared" si="1"/>
        <v>11220</v>
      </c>
    </row>
    <row r="12" spans="4:14" s="1" customFormat="1" x14ac:dyDescent="0.3">
      <c r="D12" s="33" t="s">
        <v>137</v>
      </c>
      <c r="E12" s="32">
        <v>10</v>
      </c>
      <c r="F12" s="32">
        <v>3300000</v>
      </c>
      <c r="G12" s="32">
        <v>5130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29900000</v>
      </c>
    </row>
  </sheetData>
  <mergeCells count="7">
    <mergeCell ref="D2:D3"/>
    <mergeCell ref="D1:M1"/>
    <mergeCell ref="N2:N3"/>
    <mergeCell ref="H2:M2"/>
    <mergeCell ref="G2:G3"/>
    <mergeCell ref="F2:F3"/>
    <mergeCell ref="E2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15"/>
  <sheetViews>
    <sheetView workbookViewId="0">
      <selection activeCell="L3" sqref="L3"/>
    </sheetView>
  </sheetViews>
  <sheetFormatPr defaultRowHeight="14.4" x14ac:dyDescent="0.3"/>
  <cols>
    <col min="4" max="4" width="23" customWidth="1"/>
    <col min="5" max="5" width="11.88671875" style="6" customWidth="1"/>
    <col min="6" max="6" width="11.6640625" style="6" customWidth="1"/>
    <col min="7" max="7" width="15.109375" style="6" customWidth="1"/>
    <col min="8" max="13" width="8.88671875" style="6"/>
  </cols>
  <sheetData>
    <row r="1" spans="4:14" s="1" customFormat="1" x14ac:dyDescent="0.3">
      <c r="D1" s="38" t="s">
        <v>140</v>
      </c>
      <c r="E1" s="38"/>
      <c r="F1" s="38"/>
      <c r="G1" s="38"/>
      <c r="H1" s="38"/>
      <c r="I1" s="38"/>
      <c r="J1" s="38"/>
      <c r="K1" s="38"/>
      <c r="L1" s="38"/>
      <c r="M1" s="38"/>
      <c r="N1" s="30"/>
    </row>
    <row r="2" spans="4:14" s="1" customFormat="1" ht="43.2" customHeight="1" x14ac:dyDescent="0.3">
      <c r="D2" s="37" t="s">
        <v>119</v>
      </c>
      <c r="E2" s="40" t="s">
        <v>120</v>
      </c>
      <c r="F2" s="40" t="s">
        <v>121</v>
      </c>
      <c r="G2" s="40" t="s">
        <v>122</v>
      </c>
      <c r="H2" s="39" t="s">
        <v>134</v>
      </c>
      <c r="I2" s="39"/>
      <c r="J2" s="39"/>
      <c r="K2" s="39"/>
      <c r="L2" s="39"/>
      <c r="M2" s="39"/>
      <c r="N2" s="37" t="s">
        <v>139</v>
      </c>
    </row>
    <row r="3" spans="4:14" s="3" customFormat="1" ht="28.8" x14ac:dyDescent="0.3">
      <c r="D3" s="37"/>
      <c r="E3" s="40"/>
      <c r="F3" s="40"/>
      <c r="G3" s="40"/>
      <c r="H3" s="31" t="s">
        <v>123</v>
      </c>
      <c r="I3" s="31" t="s">
        <v>124</v>
      </c>
      <c r="J3" s="31" t="s">
        <v>125</v>
      </c>
      <c r="K3" s="31" t="s">
        <v>126</v>
      </c>
      <c r="L3" s="31" t="s">
        <v>149</v>
      </c>
      <c r="M3" s="31" t="s">
        <v>127</v>
      </c>
      <c r="N3" s="37"/>
    </row>
    <row r="4" spans="4:14" s="3" customFormat="1" x14ac:dyDescent="0.3">
      <c r="D4" s="27" t="s">
        <v>136</v>
      </c>
      <c r="E4" s="31"/>
      <c r="F4" s="31"/>
      <c r="G4" s="31"/>
      <c r="H4" s="31"/>
      <c r="I4" s="31"/>
      <c r="J4" s="31"/>
      <c r="K4" s="31"/>
      <c r="L4" s="31"/>
      <c r="M4" s="31"/>
      <c r="N4" s="27"/>
    </row>
    <row r="5" spans="4:14" x14ac:dyDescent="0.3">
      <c r="D5" s="28" t="s">
        <v>128</v>
      </c>
      <c r="E5" s="29">
        <v>3</v>
      </c>
      <c r="F5" s="29">
        <v>2700000</v>
      </c>
      <c r="G5" s="29">
        <v>530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530</v>
      </c>
      <c r="N5" s="29">
        <f>H5+I5+J5+K5+L5+M5</f>
        <v>530</v>
      </c>
    </row>
    <row r="6" spans="4:14" x14ac:dyDescent="0.3">
      <c r="D6" s="28" t="s">
        <v>129</v>
      </c>
      <c r="E6" s="29">
        <v>2</v>
      </c>
      <c r="F6" s="29">
        <v>840000</v>
      </c>
      <c r="G6" s="29">
        <v>340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340</v>
      </c>
      <c r="N6" s="29">
        <f t="shared" ref="N6:N10" si="0">H6+I6+J6+K6+L6+M6</f>
        <v>340</v>
      </c>
    </row>
    <row r="7" spans="4:14" x14ac:dyDescent="0.3">
      <c r="D7" s="28" t="s">
        <v>130</v>
      </c>
      <c r="E7" s="29">
        <f>E8+E9+E10</f>
        <v>17</v>
      </c>
      <c r="F7" s="29">
        <f>F8+F9+F10</f>
        <v>7175000</v>
      </c>
      <c r="G7" s="29">
        <f>G8+G9+G10</f>
        <v>2890</v>
      </c>
      <c r="H7" s="29">
        <f t="shared" ref="H7:M7" si="1">H8+H9+H10</f>
        <v>445</v>
      </c>
      <c r="I7" s="29">
        <f t="shared" si="1"/>
        <v>460</v>
      </c>
      <c r="J7" s="29">
        <f t="shared" si="1"/>
        <v>570</v>
      </c>
      <c r="K7" s="29">
        <f t="shared" si="1"/>
        <v>410</v>
      </c>
      <c r="L7" s="29">
        <f t="shared" si="1"/>
        <v>750</v>
      </c>
      <c r="M7" s="29">
        <f t="shared" si="1"/>
        <v>255</v>
      </c>
      <c r="N7" s="29">
        <f t="shared" si="0"/>
        <v>2890</v>
      </c>
    </row>
    <row r="8" spans="4:14" x14ac:dyDescent="0.3">
      <c r="D8" s="28" t="s">
        <v>131</v>
      </c>
      <c r="E8" s="29">
        <v>6</v>
      </c>
      <c r="F8" s="29">
        <v>2950000</v>
      </c>
      <c r="G8" s="29">
        <v>1020</v>
      </c>
      <c r="H8" s="29">
        <v>150</v>
      </c>
      <c r="I8" s="29">
        <v>130</v>
      </c>
      <c r="J8" s="29">
        <v>180</v>
      </c>
      <c r="K8" s="29">
        <v>220</v>
      </c>
      <c r="L8" s="29">
        <v>250</v>
      </c>
      <c r="M8" s="29">
        <v>90</v>
      </c>
      <c r="N8" s="29">
        <f t="shared" si="0"/>
        <v>1020</v>
      </c>
    </row>
    <row r="9" spans="4:14" x14ac:dyDescent="0.3">
      <c r="D9" s="28" t="s">
        <v>132</v>
      </c>
      <c r="E9" s="29">
        <v>7</v>
      </c>
      <c r="F9" s="29">
        <v>2825000</v>
      </c>
      <c r="G9" s="29">
        <v>1190</v>
      </c>
      <c r="H9" s="29">
        <v>220</v>
      </c>
      <c r="I9" s="29">
        <v>150</v>
      </c>
      <c r="J9" s="29">
        <v>300</v>
      </c>
      <c r="K9" s="29">
        <v>125</v>
      </c>
      <c r="L9" s="29">
        <v>300</v>
      </c>
      <c r="M9" s="29">
        <v>95</v>
      </c>
      <c r="N9" s="29">
        <f t="shared" si="0"/>
        <v>1190</v>
      </c>
    </row>
    <row r="10" spans="4:14" x14ac:dyDescent="0.3">
      <c r="D10" s="28" t="s">
        <v>133</v>
      </c>
      <c r="E10" s="29">
        <v>4</v>
      </c>
      <c r="F10" s="29">
        <v>1400000</v>
      </c>
      <c r="G10" s="29">
        <v>680</v>
      </c>
      <c r="H10" s="29">
        <v>75</v>
      </c>
      <c r="I10" s="29">
        <v>180</v>
      </c>
      <c r="J10" s="29">
        <v>90</v>
      </c>
      <c r="K10" s="29">
        <v>65</v>
      </c>
      <c r="L10" s="29">
        <v>200</v>
      </c>
      <c r="M10" s="29">
        <v>70</v>
      </c>
      <c r="N10" s="29">
        <f t="shared" si="0"/>
        <v>680</v>
      </c>
    </row>
    <row r="11" spans="4:14" s="1" customFormat="1" x14ac:dyDescent="0.3">
      <c r="D11" s="30" t="s">
        <v>67</v>
      </c>
      <c r="E11" s="32">
        <f>E5+E6+E7</f>
        <v>22</v>
      </c>
      <c r="F11" s="32">
        <f>F5+F6+F7</f>
        <v>10715000</v>
      </c>
      <c r="G11" s="32">
        <f>G5+G6+G7</f>
        <v>3760</v>
      </c>
      <c r="H11" s="32">
        <f t="shared" ref="H11:N11" si="2">H5+H6+H7</f>
        <v>445</v>
      </c>
      <c r="I11" s="32">
        <f t="shared" si="2"/>
        <v>460</v>
      </c>
      <c r="J11" s="32">
        <f t="shared" si="2"/>
        <v>570</v>
      </c>
      <c r="K11" s="32">
        <f t="shared" si="2"/>
        <v>410</v>
      </c>
      <c r="L11" s="32">
        <f t="shared" si="2"/>
        <v>750</v>
      </c>
      <c r="M11" s="32">
        <f t="shared" si="2"/>
        <v>1125</v>
      </c>
      <c r="N11" s="32">
        <f t="shared" si="2"/>
        <v>3760</v>
      </c>
    </row>
    <row r="12" spans="4:14" s="1" customFormat="1" x14ac:dyDescent="0.3">
      <c r="D12" s="33" t="s">
        <v>137</v>
      </c>
      <c r="E12" s="32">
        <v>10</v>
      </c>
      <c r="F12" s="32">
        <v>1100000</v>
      </c>
      <c r="G12" s="32">
        <v>1710</v>
      </c>
      <c r="H12" s="32" t="s">
        <v>138</v>
      </c>
      <c r="I12" s="32" t="s">
        <v>138</v>
      </c>
      <c r="J12" s="32" t="s">
        <v>138</v>
      </c>
      <c r="K12" s="32" t="s">
        <v>138</v>
      </c>
      <c r="L12" s="32" t="s">
        <v>138</v>
      </c>
      <c r="M12" s="32" t="s">
        <v>138</v>
      </c>
      <c r="N12" s="30"/>
    </row>
    <row r="15" spans="4:14" x14ac:dyDescent="0.3">
      <c r="G15" s="6">
        <f>F5+F6+F8+F9+F10</f>
        <v>10715000</v>
      </c>
    </row>
  </sheetData>
  <mergeCells count="7">
    <mergeCell ref="N2:N3"/>
    <mergeCell ref="D1:M1"/>
    <mergeCell ref="D2:D3"/>
    <mergeCell ref="E2:E3"/>
    <mergeCell ref="F2:F3"/>
    <mergeCell ref="G2:G3"/>
    <mergeCell ref="H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"A" tevékenység</vt:lpstr>
      <vt:lpstr>"B" tevékenység</vt:lpstr>
      <vt:lpstr>"C" tevékenység </vt:lpstr>
      <vt:lpstr>Központi irányítás</vt:lpstr>
      <vt:lpstr>Összesítő</vt:lpstr>
      <vt:lpstr>Vevő -szállító</vt:lpstr>
      <vt:lpstr>Központi irányítás felosztása</vt:lpstr>
      <vt:lpstr>Bérekfelosztása I-III hó</vt:lpstr>
      <vt:lpstr>Bérekfelosztása IV. hó</vt:lpstr>
      <vt:lpstr>Bérek felosztása V. hó</vt:lpstr>
      <vt:lpstr>Bérek felosztása VI. hó</vt:lpstr>
      <vt:lpstr>Bérek felosztása VII.</vt:lpstr>
      <vt:lpstr>Bérek felosztása VIIII. hó</vt:lpstr>
      <vt:lpstr>Bérek felosztása IX. hó </vt:lpstr>
      <vt:lpstr>Bérek felosztása X. hó</vt:lpstr>
      <vt:lpstr>Bérekfelosztása XI. hó</vt:lpstr>
      <vt:lpstr>Bérekfelosztása XII. hó</vt:lpstr>
      <vt:lpstr>Bérekfelosztása összesítő</vt:lpstr>
      <vt:lpstr>Minta új tev-hez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2025-03-15T14:26:58Z</dcterms:created>
  <dcterms:modified xsi:type="dcterms:W3CDTF">2025-06-05T12:00:44Z</dcterms:modified>
</cp:coreProperties>
</file>